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11_8C9D9D291222D39AFAF77D8FAFB3D7A60D14BCC6" xr6:coauthVersionLast="47" xr6:coauthVersionMax="47" xr10:uidLastSave="{00000000-0000-0000-0000-000000000000}"/>
  <bookViews>
    <workbookView xWindow="0" yWindow="0" windowWidth="0" windowHeight="0" activeTab="3" xr2:uid="{00000000-000D-0000-FFFF-FFFF00000000}"/>
  </bookViews>
  <sheets>
    <sheet name="Stavaza Update" sheetId="1" r:id="rId1"/>
    <sheet name="Samenvatting" sheetId="2" r:id="rId2"/>
    <sheet name="Lijsten" sheetId="3" r:id="rId3"/>
    <sheet name="Toelichting" sheetId="4" r:id="rId4"/>
  </sheets>
  <definedNames>
    <definedName name="_Categorie">Lijsten!$D$4:$D$51</definedName>
    <definedName name="_Club">Lijsten!$G$4:$G$51</definedName>
    <definedName name="_Commissie">Lijsten!$E$4:$E$51</definedName>
    <definedName name="_Houder">Lijsten!$F$4:$F$51</definedName>
    <definedName name="_Portefeuille">Lijsten!$A$4:$A$51</definedName>
    <definedName name="_Prioriteit">Lijsten!$C$4:$C$51</definedName>
    <definedName name="_Status">Lijsten!$B$4:$B$51</definedName>
    <definedName name="_xlnm.Print_Titles" localSheetId="0">'Stavaza Update'!$1:$8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1" i="2" l="1"/>
  <c r="D29" i="2"/>
  <c r="D28" i="2"/>
  <c r="D27" i="2"/>
  <c r="C24" i="2"/>
  <c r="C23" i="2"/>
  <c r="C22" i="2"/>
  <c r="C21" i="2"/>
  <c r="D17" i="2"/>
  <c r="D16" i="2"/>
  <c r="C13" i="2"/>
  <c r="C12" i="2"/>
  <c r="C11" i="2"/>
  <c r="C10" i="2"/>
  <c r="C6" i="2"/>
  <c r="C5" i="2"/>
  <c r="C4" i="2"/>
</calcChain>
</file>

<file path=xl/sharedStrings.xml><?xml version="1.0" encoding="utf-8"?>
<sst xmlns="http://schemas.openxmlformats.org/spreadsheetml/2006/main" count="153" uniqueCount="131">
  <si>
    <t>STAVAZA — STAND VAN ZAKEN</t>
  </si>
  <si>
    <t>Lions MD110 Nederland — Gouverneursraad 2026-2027</t>
  </si>
  <si>
    <t>Portefeuille:</t>
  </si>
  <si>
    <t>ict</t>
  </si>
  <si>
    <t>Portefeuillehouder:</t>
  </si>
  <si>
    <t>Vergadering datum:</t>
  </si>
  <si>
    <t>Commissie/Werkgroep:</t>
  </si>
  <si>
    <t>Datum ingevuld:</t>
  </si>
  <si>
    <t>Gemaakt door:</t>
  </si>
  <si>
    <t>test</t>
  </si>
  <si>
    <t>Nr.</t>
  </si>
  <si>
    <t>Onderwerp / Activiteit</t>
  </si>
  <si>
    <t>Categorie</t>
  </si>
  <si>
    <t>Status</t>
  </si>
  <si>
    <t>Prioriteit</t>
  </si>
  <si>
    <t>Wat gaat goed</t>
  </si>
  <si>
    <t>Aandacht nodig</t>
  </si>
  <si>
    <t>Kritieke punten / Blokkades</t>
  </si>
  <si>
    <t>Actie / Beslissing gevraagd</t>
  </si>
  <si>
    <t>Actie-eigenaar</t>
  </si>
  <si>
    <t>Deadline</t>
  </si>
  <si>
    <t>Escalatie naar GR?</t>
  </si>
  <si>
    <t>marketing campagne</t>
  </si>
  <si>
    <t>Communicatie</t>
  </si>
  <si>
    <t>Groen</t>
  </si>
  <si>
    <t>Gemiddeld</t>
  </si>
  <si>
    <t>campagne draait binnen schema</t>
  </si>
  <si>
    <t>communicatie suggestie opnemen artikel lion magazine</t>
  </si>
  <si>
    <t>vooralsnog geen</t>
  </si>
  <si>
    <t xml:space="preserve"> vermelding status en project in lions magazine</t>
  </si>
  <si>
    <t>Ja</t>
  </si>
  <si>
    <t>Samenvatting Stavaza</t>
  </si>
  <si>
    <t>Vergaderdatum:</t>
  </si>
  <si>
    <t>STATUS VERDELING</t>
  </si>
  <si>
    <t>Aantal</t>
  </si>
  <si>
    <t>Visuele indicatie</t>
  </si>
  <si>
    <t>Geel</t>
  </si>
  <si>
    <t>Rood</t>
  </si>
  <si>
    <t>N.v.t.</t>
  </si>
  <si>
    <t>ESCALATIES NAAR GOUVERNEURSRAAD</t>
  </si>
  <si>
    <t>Aantal escalaties (Ja)</t>
  </si>
  <si>
    <t>Aantal 'Overleg'</t>
  </si>
  <si>
    <t>PRIORITEIT VERDELING</t>
  </si>
  <si>
    <t>Urgent</t>
  </si>
  <si>
    <t>Hoog</t>
  </si>
  <si>
    <t>Laag</t>
  </si>
  <si>
    <t>KRITIEKE DEADLINES</t>
  </si>
  <si>
    <t>Verlopen ( &lt; vandaag )</t>
  </si>
  <si>
    <t>Binnen 7 dagen</t>
  </si>
  <si>
    <t>Binnen 30 dagen</t>
  </si>
  <si>
    <t>Totaal aantal items</t>
  </si>
  <si>
    <t>LIJSTEN — Instelbare Dropdown Waarden</t>
  </si>
  <si>
    <t>Pas waarden aan of voeg toe om dropdowns in het hoofdformulier te wijzigen. Maximaal 49 waarden per kolom (rij 3 t/m 51).</t>
  </si>
  <si>
    <t>Portefeuille</t>
  </si>
  <si>
    <t>Commissie/Werkgroep</t>
  </si>
  <si>
    <t>Portefeuillehouder</t>
  </si>
  <si>
    <t>Lions Club</t>
  </si>
  <si>
    <t>Secretariaat</t>
  </si>
  <si>
    <t>Bestuurlijk</t>
  </si>
  <si>
    <t>Commissie Lions Media</t>
  </si>
  <si>
    <t>Rianne van Casteren (Council Chair)</t>
  </si>
  <si>
    <t>LC Venray Peelparel</t>
  </si>
  <si>
    <t>Financiën</t>
  </si>
  <si>
    <t>Financieel</t>
  </si>
  <si>
    <t>Nynke Geerts-Zandveld (Portefeuille A - Secretariaat)</t>
  </si>
  <si>
    <t>LC Utrechtse Heuvelrug</t>
  </si>
  <si>
    <t>GST (Activiteiten)</t>
  </si>
  <si>
    <t>Operationeel</t>
  </si>
  <si>
    <t>Commissie ICT</t>
  </si>
  <si>
    <t>Joop Meulenkamp (Portefeuille B - Financiën)</t>
  </si>
  <si>
    <t>LC Assen Drentsche Aa</t>
  </si>
  <si>
    <t>GMT, GET en ICT</t>
  </si>
  <si>
    <t>Kascommissie MD110</t>
  </si>
  <si>
    <t>Edwin van Straten (Portefeuille C - GST)</t>
  </si>
  <si>
    <t>LC Nieuwegein</t>
  </si>
  <si>
    <t>GLT en Leo's</t>
  </si>
  <si>
    <t>Strategisch</t>
  </si>
  <si>
    <t>Financiële Commissie</t>
  </si>
  <si>
    <t>Jorick van Gemert (Portefeuille D - GMT, GET en ICT)</t>
  </si>
  <si>
    <t>Branch Club Alkmaar Victorie</t>
  </si>
  <si>
    <t>Jeugd</t>
  </si>
  <si>
    <t>Juridisch</t>
  </si>
  <si>
    <t>Stichting Lions Helpen</t>
  </si>
  <si>
    <t>Robert van Splunter (Portefeuille E - GLT en Leo's)</t>
  </si>
  <si>
    <t>LC Bergen op Zoom</t>
  </si>
  <si>
    <t>Overige</t>
  </si>
  <si>
    <t>Statutencommissie</t>
  </si>
  <si>
    <t>Muriel Palm-Kamsma (Portefeuille F - Jeugd)</t>
  </si>
  <si>
    <t>LC Maastricht Trajectum</t>
  </si>
  <si>
    <t>Commissie Activiteiten (GST)</t>
  </si>
  <si>
    <t>Commissie Duurzame Leefomgeving</t>
  </si>
  <si>
    <t>Commissie Ledenbeleid (GMT)</t>
  </si>
  <si>
    <t>Commissie New Voices</t>
  </si>
  <si>
    <t>Commissie Opleidingen (GLT)</t>
  </si>
  <si>
    <t>Werkgroep Peace Poster</t>
  </si>
  <si>
    <t>Werkgroep Young Ambassador</t>
  </si>
  <si>
    <t>Werkgroep Young Musician</t>
  </si>
  <si>
    <t>TOELICHTING — Stavaza Template v1.1</t>
  </si>
  <si>
    <t>ALGEMEEN</t>
  </si>
  <si>
    <t>Doel</t>
  </si>
  <si>
    <t>Dit formulier wordt gebruikt binnen Lions MD110 Nederland voor Gouverneursraad vergaderingen. Elke portefeuillehouder verzamelt stavaza-informatie van commissieleden en werkgroepleiders.</t>
  </si>
  <si>
    <t>Workflow</t>
  </si>
  <si>
    <t>1. Commissieleden/werkgroepleiders vullen de stavaza in minimaal 7 dagen voorafgaand aan de GR vergadering.
2. Portefeuillehouder reviewt en agendeert escalaties.
3. De stavaza wordt 5 werkdagen vóór de Gouverneursraad verspreid.
4. Tijdens de GR worden alleen statussen Rood/Geel en escalaties besproken.</t>
  </si>
  <si>
    <t>LIJSTEN — INSTELBARE DROPDOWNS</t>
  </si>
  <si>
    <t>Zelf aanpassen</t>
  </si>
  <si>
    <t>Open het werkblad 'Lijsten' om de waarden aan te passen die in de dropdowns verschijnen. Voeg nieuwe waarden toe of wijzig bestaande. De dropdowns op het hoofdformulier verwijzen automatisch naar deze lijsten.</t>
  </si>
  <si>
    <t>Named Ranges</t>
  </si>
  <si>
    <t>De volgende benoemde bereiken worden gebruikt:
• _Portefeuille → Lijsten kolom A
• _Status → Lijsten kolom B
• _Prioriteit → Lijsten kolom C
• _Categorie → Lijsten kolom D
• _Commissie → Lijsten kolom E
• _Houder → Lijsten kolom F</t>
  </si>
  <si>
    <t>Uitbreiden</t>
  </si>
  <si>
    <t>Elke kolom op het Lijsten-werkblad heeft ruimte tot rij 51 (maximaal 49 waarden per kolom). Voeg gewoon een nieuwe waarde toe in de eerstvolgende lege rij.</t>
  </si>
  <si>
    <t>AUTOMATISCHE KLEURCODERING</t>
  </si>
  <si>
    <t>Groen = op schema • Geel = aandacht nodig • Rood = kritiek/blokkade. De cel wordt automatisch gekleurd op basis van de gekozen status.</t>
  </si>
  <si>
    <t>Urgent (rood) • Hoog (oranje) • Gemiddeld (blauw) • Laag (grijs). Kleuren worden automatisch toegepast.</t>
  </si>
  <si>
    <t>Datakleuring op basis van nabijheid:
• Verlopen (rood) — deadline ligt in het verleden
• ≤ 7 dagen (oranje) — nadrukt met spoed
• ≤ 30 dagen (geel) — binnen afzienbare termijn</t>
  </si>
  <si>
    <t>Escalatie</t>
  </si>
  <si>
    <t>Bij 'Ja' wordt de tekst rood en vetgedrukt. Bij 'Overleg' wordt de tekst oranje.</t>
  </si>
  <si>
    <t>SAMENVATTING DASHBOARD</t>
  </si>
  <si>
    <t>Automatische berekening</t>
  </si>
  <si>
    <t>Het werkblad 'Samenvatting' toont automatisch het aantal items per status, prioriteit, escalaties en kritieke deadlines. Alle waarden worden berekend met formules (COUNTIF/SUMPRODUCT) op basis van de ingevulde rijen op het hoofdformulier.</t>
  </si>
  <si>
    <t>Geen handmatige actie</t>
  </si>
  <si>
    <t>Het dashboard hoeft niet handmatig te worden bijgewerkt. Zodra je regels toevoegt of wijzigt in 'Stavaza Update', wordt het dashboard automatisch vernieuwd.</t>
  </si>
  <si>
    <t>LIONS MD110 CONTEXT</t>
  </si>
  <si>
    <t>Portefeuilles</t>
  </si>
  <si>
    <t>Portefeuillehouders</t>
  </si>
  <si>
    <t>Versie</t>
  </si>
  <si>
    <t>Stavaza Template v1.1 — Gemaakt voor Lions MD110 Nederland.
Voor vragen of wijzigingen, contacteer de portefeuillehouder.</t>
  </si>
  <si>
    <t>Vul dit formulier 7 dagen vóór de Gouverneursraad vergadering in. Eén rij per onderwerp. Status: Groen = op schema, Geel = aandacht, Rood = kritiek/blokkade. Licht Rood-statussen VÓÓR de vergadering toe bij de voorzitter.</t>
  </si>
  <si>
    <t>A. Secretariaat (Lions Media, Secretariaat, )
B. Financiën (Kascommissie, Financiële Commissie, Lions Helpen, Statutencommissie)
C. Activiteiten/GST (diverse werkgroepen)
D. Ledenbeleid/GMT (Ledenbeleid, New Voices, Leo's-Lions)
E. Opleidingen/GLT (Opleidingen)
F. Jeugd (Peace Poster, Young Ambassador, Young Musician)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</si>
</sst>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1" x14ac:knownFonts="1">
    <font>
      <sz val="11"/>
      <color theme="1"/>
      <name val="Calibri"/>
      <family val="2"/>
      <scheme val="minor"/>
    </font>
    <font>
      <b/>
      <sz val="14"/>
      <color rgb="FFFFFFFF"/>
      <name val="Calibri"/>
    </font>
    <font>
      <i/>
      <sz val="10"/>
      <color rgb="FF6B7280"/>
      <name val="Calibri"/>
    </font>
    <font>
      <b/>
      <sz val="11"/>
      <color rgb="FFFFFFFF"/>
      <name val="Calibri"/>
    </font>
    <font>
      <sz val="11"/>
      <color rgb="FF1F2937"/>
      <name val="Calibri"/>
    </font>
    <font>
      <b/>
      <sz val="20"/>
      <color rgb="FFFFFFFF"/>
      <name val="Calibri"/>
    </font>
    <font>
      <sz val="14"/>
      <color rgb="FFFFFFFF"/>
      <name val="Calibri"/>
    </font>
    <font>
      <b/>
      <sz val="11"/>
      <color rgb="FF003366"/>
      <name val="Calibri"/>
    </font>
    <font>
      <sz val="10"/>
      <color rgb="FF1F2937"/>
      <name val="Calibri"/>
    </font>
    <font>
      <b/>
      <sz val="10"/>
      <color rgb="FF003366"/>
      <name val="Calibri"/>
    </font>
    <font>
      <b/>
      <sz val="18"/>
      <color rgb="FFFFFFFF"/>
      <name val="Calibri"/>
    </font>
    <font>
      <b/>
      <sz val="12"/>
      <color rgb="FF1F2937"/>
      <name val="Calibri"/>
    </font>
    <font>
      <sz val="12"/>
      <color rgb="FF1F2937"/>
      <name val="Calibri"/>
    </font>
    <font>
      <b/>
      <sz val="13"/>
      <color rgb="FFFFFFFF"/>
      <name val="Calibri"/>
    </font>
    <font>
      <b/>
      <sz val="14"/>
      <color rgb="FF1F2937"/>
      <name val="Calibri"/>
    </font>
    <font>
      <b/>
      <sz val="16"/>
      <color rgb="FFEF4444"/>
      <name val="Calibri"/>
    </font>
    <font>
      <b/>
      <sz val="16"/>
      <color rgb="FFF59E0B"/>
      <name val="Calibri"/>
    </font>
    <font>
      <b/>
      <sz val="16"/>
      <color rgb="FFFFFFFF"/>
      <name val="Calibri"/>
    </font>
    <font>
      <b/>
      <sz val="16"/>
      <color rgb="FF1F2937"/>
      <name val="Calibri"/>
    </font>
    <font>
      <b/>
      <sz val="16"/>
      <color rgb="FF003366"/>
      <name val="Calibri"/>
    </font>
    <font>
      <b/>
      <sz val="12"/>
      <color rgb="FFFFFFFF"/>
      <name val="Calibri"/>
    </font>
  </fonts>
  <fills count="12">
    <fill>
      <patternFill patternType="none"/>
    </fill>
    <fill>
      <patternFill patternType="gray125"/>
    </fill>
    <fill>
      <patternFill patternType="solid">
        <fgColor rgb="FF003366"/>
        <bgColor rgb="FF003366"/>
      </patternFill>
    </fill>
    <fill>
      <patternFill patternType="solid">
        <fgColor rgb="FF335599"/>
        <bgColor rgb="FF335599"/>
      </patternFill>
    </fill>
    <fill>
      <patternFill patternType="solid">
        <fgColor rgb="FFF8F9FA"/>
        <bgColor rgb="FFF8F9FA"/>
      </patternFill>
    </fill>
    <fill>
      <patternFill patternType="solid">
        <fgColor rgb="FFF3F4F6"/>
        <bgColor rgb="FFF3F4F6"/>
      </patternFill>
    </fill>
    <fill>
      <patternFill patternType="solid">
        <fgColor rgb="FF00A859"/>
        <bgColor rgb="FF00A859"/>
      </patternFill>
    </fill>
    <fill>
      <patternFill patternType="solid">
        <fgColor rgb="FFF59E0B"/>
        <bgColor rgb="FFF59E0B"/>
      </patternFill>
    </fill>
    <fill>
      <patternFill patternType="solid">
        <fgColor rgb="FFEF4444"/>
        <bgColor rgb="FFEF4444"/>
      </patternFill>
    </fill>
    <fill>
      <patternFill patternType="solid">
        <fgColor rgb="FF9CA3AF"/>
        <bgColor rgb="FF9CA3AF"/>
      </patternFill>
    </fill>
    <fill>
      <patternFill patternType="solid">
        <fgColor rgb="FF3B82F6"/>
        <bgColor rgb="FF3B82F6"/>
      </patternFill>
    </fill>
    <fill>
      <patternFill patternType="solid">
        <fgColor rgb="FFFEF3C7"/>
        <bgColor rgb="FFFEF3C7"/>
      </patternFill>
    </fill>
  </fills>
  <borders count="6">
    <border>
      <left/>
      <right/>
      <top/>
      <bottom/>
      <diagonal/>
    </border>
    <border>
      <left style="thin">
        <color rgb="FF003366"/>
      </left>
      <right style="thin">
        <color rgb="FF003366"/>
      </right>
      <top style="thin">
        <color rgb="FF003366"/>
      </top>
      <bottom style="thin">
        <color rgb="FF003366"/>
      </bottom>
      <diagonal/>
    </border>
    <border>
      <left style="thin">
        <color rgb="FFE5E7EB"/>
      </left>
      <right style="thin">
        <color rgb="FFE5E7EB"/>
      </right>
      <top style="thin">
        <color rgb="FFE5E7EB"/>
      </top>
      <bottom style="thin">
        <color rgb="FFE5E7EB"/>
      </bottom>
      <diagonal/>
    </border>
    <border>
      <left style="medium">
        <color rgb="FF003366"/>
      </left>
      <right style="medium">
        <color rgb="FF003366"/>
      </right>
      <top style="medium">
        <color rgb="FF003366"/>
      </top>
      <bottom style="medium">
        <color rgb="FF003366"/>
      </bottom>
      <diagonal/>
    </border>
    <border>
      <left/>
      <right/>
      <top style="thin">
        <color rgb="FFE5E7EB"/>
      </top>
      <bottom style="thin">
        <color rgb="FFE5E7EB"/>
      </bottom>
      <diagonal/>
    </border>
    <border>
      <left/>
      <right style="thin">
        <color rgb="FFE5E7EB"/>
      </right>
      <top style="thin">
        <color rgb="FFE5E7EB"/>
      </top>
      <bottom style="thin">
        <color rgb="FFE5E7EB"/>
      </bottom>
      <diagonal/>
    </border>
  </borders>
  <cellStyleXfs count="1">
    <xf numFmtId="0" fontId="0" fillId="0" borderId="0"/>
  </cellStyleXfs>
  <cellXfs count="47">
    <xf numFmtId="0" fontId="0" fillId="0" borderId="0" xfId="0"/>
    <xf numFmtId="0" fontId="7" fillId="0" borderId="0" xfId="0" applyFont="1" applyAlignment="1">
      <alignment horizontal="right" vertical="center" wrapText="1"/>
    </xf>
    <xf numFmtId="0" fontId="3" fillId="2" borderId="3" xfId="0" applyFont="1" applyFill="1" applyBorder="1" applyAlignment="1">
      <alignment horizontal="center" vertical="center" wrapText="1"/>
    </xf>
    <xf numFmtId="0" fontId="9" fillId="0" borderId="2" xfId="0" applyFont="1" applyBorder="1" applyAlignment="1">
      <alignment horizontal="center" vertical="center" wrapText="1"/>
    </xf>
    <xf numFmtId="0" fontId="8" fillId="0" borderId="2" xfId="0" applyFont="1" applyBorder="1" applyAlignment="1">
      <alignment horizontal="left" vertical="top" wrapText="1"/>
    </xf>
    <xf numFmtId="164" fontId="8" fillId="0" borderId="2" xfId="0" applyNumberFormat="1" applyFont="1" applyBorder="1" applyAlignment="1">
      <alignment horizontal="left" vertical="top" wrapText="1"/>
    </xf>
    <xf numFmtId="0" fontId="9" fillId="5" borderId="2" xfId="0" applyFont="1" applyFill="1" applyBorder="1" applyAlignment="1">
      <alignment horizontal="center" vertical="center" wrapText="1"/>
    </xf>
    <xf numFmtId="0" fontId="8" fillId="5" borderId="2" xfId="0" applyFont="1" applyFill="1" applyBorder="1" applyAlignment="1">
      <alignment horizontal="left" vertical="top" wrapText="1"/>
    </xf>
    <xf numFmtId="164" fontId="8" fillId="5" borderId="2" xfId="0" applyNumberFormat="1" applyFont="1" applyFill="1" applyBorder="1" applyAlignment="1">
      <alignment horizontal="left" vertical="top" wrapText="1"/>
    </xf>
    <xf numFmtId="0" fontId="14" fillId="0" borderId="2"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2" xfId="0" applyFont="1" applyBorder="1" applyAlignment="1">
      <alignment horizontal="left" vertical="top" wrapText="1"/>
    </xf>
    <xf numFmtId="0" fontId="4" fillId="0" borderId="2" xfId="0" applyFont="1" applyBorder="1" applyAlignment="1">
      <alignment horizontal="left" vertical="top" wrapText="1"/>
    </xf>
    <xf numFmtId="0" fontId="0" fillId="0" borderId="0" xfId="0"/>
    <xf numFmtId="0" fontId="4" fillId="0" borderId="2" xfId="0" applyFont="1" applyBorder="1" applyAlignment="1">
      <alignment horizontal="left" vertical="center" wrapText="1"/>
    </xf>
    <xf numFmtId="0" fontId="7" fillId="4" borderId="2" xfId="0" applyFont="1" applyFill="1" applyBorder="1" applyAlignment="1">
      <alignment horizontal="center" vertical="center" wrapText="1"/>
    </xf>
    <xf numFmtId="0" fontId="6" fillId="3" borderId="0" xfId="0" applyFont="1" applyFill="1" applyAlignment="1">
      <alignment horizontal="center" vertical="center" wrapText="1"/>
    </xf>
    <xf numFmtId="0" fontId="0" fillId="0" borderId="0" xfId="0"/>
    <xf numFmtId="0" fontId="4" fillId="4" borderId="2" xfId="0" applyFont="1" applyFill="1" applyBorder="1" applyAlignment="1">
      <alignment horizontal="left" vertical="center" wrapText="1"/>
    </xf>
    <xf numFmtId="0" fontId="0" fillId="0" borderId="4" xfId="0" applyBorder="1"/>
    <xf numFmtId="0" fontId="0" fillId="0" borderId="5" xfId="0" applyBorder="1"/>
    <xf numFmtId="164" fontId="4" fillId="4" borderId="2" xfId="0" applyNumberFormat="1" applyFont="1" applyFill="1" applyBorder="1" applyAlignment="1">
      <alignment horizontal="left" vertical="center" wrapText="1"/>
    </xf>
    <xf numFmtId="0" fontId="5" fillId="2" borderId="0" xfId="0" applyFont="1" applyFill="1" applyAlignment="1">
      <alignment horizontal="center" vertical="center" wrapText="1"/>
    </xf>
    <xf numFmtId="0" fontId="2" fillId="4" borderId="0" xfId="0" applyFont="1" applyFill="1" applyAlignment="1">
      <alignment horizontal="left" vertical="center" wrapText="1"/>
    </xf>
    <xf numFmtId="0" fontId="0" fillId="9" borderId="2" xfId="0" applyFill="1" applyBorder="1"/>
    <xf numFmtId="0" fontId="0" fillId="7" borderId="2" xfId="0" applyFill="1" applyBorder="1"/>
    <xf numFmtId="0" fontId="4" fillId="0" borderId="2" xfId="0" applyFont="1" applyBorder="1" applyAlignment="1">
      <alignment horizontal="left" vertical="center" wrapText="1"/>
    </xf>
    <xf numFmtId="0" fontId="17" fillId="8"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7" fillId="0" borderId="2" xfId="0" applyFont="1" applyBorder="1" applyAlignment="1">
      <alignment horizontal="left" vertical="center" wrapText="1"/>
    </xf>
    <xf numFmtId="0" fontId="15" fillId="0" borderId="2" xfId="0" applyFont="1" applyBorder="1" applyAlignment="1">
      <alignment horizontal="center" vertical="center" wrapText="1"/>
    </xf>
    <xf numFmtId="0" fontId="17" fillId="7" borderId="2" xfId="0" applyFont="1" applyFill="1" applyBorder="1" applyAlignment="1">
      <alignment horizontal="center" vertical="center" wrapText="1"/>
    </xf>
    <xf numFmtId="0" fontId="10" fillId="2" borderId="0" xfId="0" applyFont="1" applyFill="1" applyAlignment="1">
      <alignment horizontal="center" vertical="center" wrapText="1"/>
    </xf>
    <xf numFmtId="164" fontId="12" fillId="0" borderId="0" xfId="0" applyNumberFormat="1" applyFont="1" applyAlignment="1">
      <alignment horizontal="left" vertical="center" wrapText="1"/>
    </xf>
    <xf numFmtId="0" fontId="0" fillId="8" borderId="2" xfId="0" applyFill="1" applyBorder="1"/>
    <xf numFmtId="0" fontId="7" fillId="4" borderId="2" xfId="0" applyFont="1" applyFill="1" applyBorder="1" applyAlignment="1">
      <alignment horizontal="center" vertical="center" wrapText="1"/>
    </xf>
    <xf numFmtId="0" fontId="13" fillId="2" borderId="0" xfId="0" applyFont="1" applyFill="1" applyAlignment="1">
      <alignment horizontal="center" vertical="center" wrapText="1"/>
    </xf>
    <xf numFmtId="164" fontId="11" fillId="0" borderId="0" xfId="0" applyNumberFormat="1" applyFont="1" applyAlignment="1">
      <alignment horizontal="left" vertical="center" wrapText="1"/>
    </xf>
    <xf numFmtId="0" fontId="18" fillId="11" borderId="2" xfId="0" applyFont="1" applyFill="1" applyBorder="1" applyAlignment="1">
      <alignment horizontal="center" vertical="center" wrapText="1"/>
    </xf>
    <xf numFmtId="0" fontId="0" fillId="10" borderId="2" xfId="0" applyFill="1" applyBorder="1"/>
    <xf numFmtId="0" fontId="11" fillId="0" borderId="0" xfId="0" applyFont="1" applyAlignment="1">
      <alignment horizontal="left" vertical="center" wrapText="1"/>
    </xf>
    <xf numFmtId="0" fontId="0" fillId="6" borderId="2" xfId="0" applyFill="1" applyBorder="1"/>
    <xf numFmtId="0" fontId="19" fillId="0" borderId="2" xfId="0" applyFont="1" applyBorder="1" applyAlignment="1">
      <alignment horizontal="center" vertical="center" wrapText="1"/>
    </xf>
    <xf numFmtId="0" fontId="2" fillId="0" borderId="0" xfId="0" applyFont="1" applyAlignment="1">
      <alignment horizontal="left" vertical="center" wrapText="1"/>
    </xf>
    <xf numFmtId="0" fontId="1" fillId="2" borderId="0" xfId="0" applyFont="1" applyFill="1" applyAlignment="1">
      <alignment horizontal="center" vertical="center" wrapText="1"/>
    </xf>
    <xf numFmtId="0" fontId="20" fillId="2" borderId="2" xfId="0" applyFont="1" applyFill="1" applyBorder="1" applyAlignment="1">
      <alignment horizontal="center" vertical="center" wrapText="1"/>
    </xf>
    <xf numFmtId="0" fontId="17" fillId="2" borderId="0" xfId="0" applyFont="1" applyFill="1" applyAlignment="1">
      <alignment horizontal="center" vertical="center" wrapText="1"/>
    </xf>
  </cellXfs>
  <cellStyles count="1">
    <cellStyle name="Standaard" xfId="0" builtinId="0"/>
  </cellStyles>
  <dxfs count="12">
    <dxf>
      <font>
        <sz val="10"/>
        <color rgb="FFF59E0B"/>
        <name val="Calibri"/>
      </font>
    </dxf>
    <dxf>
      <font>
        <b/>
        <sz val="10"/>
        <color rgb="FFEF4444"/>
        <name val="Calibri"/>
      </font>
    </dxf>
    <dxf>
      <font>
        <sz val="10"/>
        <color rgb="FF1F2937"/>
        <name val="Calibri"/>
      </font>
      <fill>
        <patternFill patternType="solid">
          <fgColor rgb="FFFEF3C7"/>
          <bgColor rgb="FFFEF3C7"/>
        </patternFill>
      </fill>
    </dxf>
    <dxf>
      <font>
        <b/>
        <sz val="10"/>
        <color rgb="FFFFFFFF"/>
        <name val="Calibri"/>
      </font>
      <fill>
        <patternFill patternType="solid">
          <fgColor rgb="FFF59E0B"/>
          <bgColor rgb="FFF59E0B"/>
        </patternFill>
      </fill>
    </dxf>
    <dxf>
      <font>
        <b/>
        <sz val="10"/>
        <color rgb="FFFFFFFF"/>
        <name val="Calibri"/>
      </font>
      <fill>
        <patternFill patternType="solid">
          <fgColor rgb="FFEF4444"/>
          <bgColor rgb="FFEF4444"/>
        </patternFill>
      </fill>
    </dxf>
    <dxf>
      <font>
        <b/>
        <sz val="10"/>
        <color rgb="FFFFFFFF"/>
        <name val="Calibri"/>
      </font>
      <fill>
        <patternFill patternType="solid">
          <fgColor rgb="FF9CA3AF"/>
          <bgColor rgb="FF9CA3AF"/>
        </patternFill>
      </fill>
    </dxf>
    <dxf>
      <font>
        <b/>
        <sz val="10"/>
        <color rgb="FFFFFFFF"/>
        <name val="Calibri"/>
      </font>
      <fill>
        <patternFill patternType="solid">
          <fgColor rgb="FF3B82F6"/>
          <bgColor rgb="FF3B82F6"/>
        </patternFill>
      </fill>
    </dxf>
    <dxf>
      <font>
        <b/>
        <sz val="10"/>
        <color rgb="FFFFFFFF"/>
        <name val="Calibri"/>
      </font>
      <fill>
        <patternFill patternType="solid">
          <fgColor rgb="FFF59E0B"/>
          <bgColor rgb="FFF59E0B"/>
        </patternFill>
      </fill>
    </dxf>
    <dxf>
      <font>
        <b/>
        <sz val="10"/>
        <color rgb="FFFFFFFF"/>
        <name val="Calibri"/>
      </font>
      <fill>
        <patternFill patternType="solid">
          <fgColor rgb="FFEF4444"/>
          <bgColor rgb="FFEF4444"/>
        </patternFill>
      </fill>
    </dxf>
    <dxf>
      <font>
        <b/>
        <sz val="10"/>
        <color rgb="FFFFFFFF"/>
        <name val="Calibri"/>
      </font>
      <fill>
        <patternFill patternType="solid">
          <fgColor rgb="FFEF4444"/>
          <bgColor rgb="FFEF4444"/>
        </patternFill>
      </fill>
    </dxf>
    <dxf>
      <font>
        <b/>
        <sz val="10"/>
        <color rgb="FFFFFFFF"/>
        <name val="Calibri"/>
      </font>
      <fill>
        <patternFill patternType="solid">
          <fgColor rgb="FFF59E0B"/>
          <bgColor rgb="FFF59E0B"/>
        </patternFill>
      </fill>
    </dxf>
    <dxf>
      <font>
        <b/>
        <sz val="10"/>
        <color rgb="FFFFFFFF"/>
        <name val="Calibri"/>
      </font>
      <fill>
        <patternFill patternType="solid">
          <fgColor rgb="FF00A859"/>
          <bgColor rgb="FF00A85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3366"/>
    <pageSetUpPr fitToPage="1"/>
  </sheetPr>
  <dimension ref="A1:L28"/>
  <sheetViews>
    <sheetView showGridLines="0" workbookViewId="0">
      <pane ySplit="8" topLeftCell="A9" activePane="bottomLeft" state="frozen"/>
      <selection pane="bottomLeft" activeCell="C9" sqref="C9"/>
    </sheetView>
  </sheetViews>
  <sheetFormatPr defaultRowHeight="15" x14ac:dyDescent="0.2"/>
  <cols>
    <col min="1" max="1" width="12.10546875" style="13" customWidth="1"/>
    <col min="2" max="2" width="27.98046875" style="13" customWidth="1"/>
    <col min="3" max="3" width="13.98828125" style="13" customWidth="1"/>
    <col min="4" max="5" width="9.953125" style="13" customWidth="1"/>
    <col min="6" max="9" width="27.98046875" style="13" customWidth="1"/>
    <col min="10" max="10" width="16.0078125" style="13" customWidth="1"/>
    <col min="11" max="11" width="11.97265625" style="13" customWidth="1"/>
    <col min="12" max="12" width="13.98828125" style="13" customWidth="1"/>
  </cols>
  <sheetData>
    <row r="1" spans="1:12" ht="42" customHeight="1" x14ac:dyDescent="0.2">
      <c r="A1" s="22" t="s">
        <v>0</v>
      </c>
      <c r="B1" s="17"/>
      <c r="C1" s="17"/>
      <c r="D1" s="17"/>
      <c r="E1" s="17"/>
      <c r="F1" s="17"/>
      <c r="G1" s="17"/>
      <c r="H1" s="17"/>
      <c r="I1" s="17"/>
      <c r="J1" s="17"/>
      <c r="K1" s="17"/>
      <c r="L1" s="17"/>
    </row>
    <row r="2" spans="1:12" ht="27.95" customHeight="1" x14ac:dyDescent="0.2">
      <c r="A2" s="16" t="s">
        <v>1</v>
      </c>
      <c r="B2" s="17"/>
      <c r="C2" s="17"/>
      <c r="D2" s="17"/>
      <c r="E2" s="17"/>
      <c r="F2" s="17"/>
      <c r="G2" s="17"/>
      <c r="H2" s="17"/>
      <c r="I2" s="17"/>
      <c r="J2" s="17"/>
      <c r="K2" s="17"/>
      <c r="L2" s="17"/>
    </row>
    <row r="3" spans="1:12" ht="24" customHeight="1" x14ac:dyDescent="0.2">
      <c r="A3" s="1" t="s">
        <v>2</v>
      </c>
      <c r="B3" s="18" t="s">
        <v>3</v>
      </c>
      <c r="C3" s="19"/>
      <c r="D3" s="19"/>
      <c r="E3" s="20"/>
      <c r="F3" s="1" t="s">
        <v>4</v>
      </c>
      <c r="G3" s="18" t="s">
        <v>3</v>
      </c>
      <c r="H3" s="19"/>
      <c r="I3" s="19"/>
      <c r="J3" s="19"/>
      <c r="K3" s="19"/>
      <c r="L3" s="20"/>
    </row>
    <row r="4" spans="1:12" ht="24" customHeight="1" x14ac:dyDescent="0.2">
      <c r="A4" s="1" t="s">
        <v>5</v>
      </c>
      <c r="B4" s="21">
        <v>46275</v>
      </c>
      <c r="C4" s="19"/>
      <c r="D4" s="19"/>
      <c r="E4" s="20"/>
      <c r="F4" s="1" t="s">
        <v>6</v>
      </c>
      <c r="G4" s="18"/>
      <c r="H4" s="19"/>
      <c r="I4" s="19"/>
      <c r="J4" s="19"/>
      <c r="K4" s="19"/>
      <c r="L4" s="20"/>
    </row>
    <row r="5" spans="1:12" ht="24" customHeight="1" x14ac:dyDescent="0.2">
      <c r="A5" s="1" t="s">
        <v>7</v>
      </c>
      <c r="B5" s="21">
        <v>46247</v>
      </c>
      <c r="C5" s="19"/>
      <c r="D5" s="19"/>
      <c r="E5" s="20"/>
      <c r="F5" s="1" t="s">
        <v>8</v>
      </c>
      <c r="G5" s="18" t="s">
        <v>9</v>
      </c>
      <c r="H5" s="19"/>
      <c r="I5" s="19"/>
      <c r="J5" s="19"/>
      <c r="K5" s="19"/>
      <c r="L5" s="20"/>
    </row>
    <row r="6" spans="1:12" ht="30" customHeight="1" x14ac:dyDescent="0.2">
      <c r="A6" s="23" t="s">
        <v>126</v>
      </c>
      <c r="B6" s="17"/>
      <c r="C6" s="17"/>
      <c r="D6" s="17"/>
      <c r="E6" s="17"/>
      <c r="F6" s="17"/>
      <c r="G6" s="17"/>
      <c r="H6" s="17"/>
      <c r="I6" s="17"/>
      <c r="J6" s="17"/>
      <c r="K6" s="17"/>
      <c r="L6" s="17"/>
    </row>
    <row r="7" spans="1:12" ht="8.1" customHeight="1" x14ac:dyDescent="0.2"/>
    <row r="8" spans="1:12" ht="36" customHeight="1" x14ac:dyDescent="0.2">
      <c r="A8" s="2" t="s">
        <v>10</v>
      </c>
      <c r="B8" s="2" t="s">
        <v>11</v>
      </c>
      <c r="C8" s="2" t="s">
        <v>12</v>
      </c>
      <c r="D8" s="2" t="s">
        <v>13</v>
      </c>
      <c r="E8" s="2" t="s">
        <v>14</v>
      </c>
      <c r="F8" s="2" t="s">
        <v>15</v>
      </c>
      <c r="G8" s="2" t="s">
        <v>16</v>
      </c>
      <c r="H8" s="2" t="s">
        <v>17</v>
      </c>
      <c r="I8" s="2" t="s">
        <v>18</v>
      </c>
      <c r="J8" s="2" t="s">
        <v>19</v>
      </c>
      <c r="K8" s="2" t="s">
        <v>20</v>
      </c>
      <c r="L8" s="2" t="s">
        <v>21</v>
      </c>
    </row>
    <row r="9" spans="1:12" ht="42" customHeight="1" x14ac:dyDescent="0.2">
      <c r="A9" s="3">
        <v>1</v>
      </c>
      <c r="B9" s="4" t="s">
        <v>22</v>
      </c>
      <c r="C9" s="4" t="s">
        <v>23</v>
      </c>
      <c r="D9" s="4" t="s">
        <v>24</v>
      </c>
      <c r="E9" s="4" t="s">
        <v>25</v>
      </c>
      <c r="F9" s="4" t="s">
        <v>26</v>
      </c>
      <c r="G9" s="4" t="s">
        <v>27</v>
      </c>
      <c r="H9" s="4" t="s">
        <v>28</v>
      </c>
      <c r="I9" s="4" t="s">
        <v>29</v>
      </c>
      <c r="J9" s="4"/>
      <c r="K9" s="5"/>
      <c r="L9" s="4" t="s">
        <v>30</v>
      </c>
    </row>
    <row r="10" spans="1:12" ht="42" customHeight="1" x14ac:dyDescent="0.2">
      <c r="A10" s="6">
        <v>2</v>
      </c>
      <c r="B10" s="7"/>
      <c r="C10" s="7"/>
      <c r="D10" s="7"/>
      <c r="E10" s="7"/>
      <c r="F10" s="7"/>
      <c r="G10" s="7"/>
      <c r="H10" s="7"/>
      <c r="I10" s="7"/>
      <c r="J10" s="7"/>
      <c r="K10" s="8"/>
      <c r="L10" s="7"/>
    </row>
    <row r="11" spans="1:12" ht="42" customHeight="1" x14ac:dyDescent="0.2">
      <c r="A11" s="3">
        <v>3</v>
      </c>
      <c r="B11" s="4"/>
      <c r="C11" s="4"/>
      <c r="D11" s="4"/>
      <c r="E11" s="4"/>
      <c r="F11" s="4"/>
      <c r="G11" s="4"/>
      <c r="H11" s="4"/>
      <c r="I11" s="4"/>
      <c r="J11" s="4"/>
      <c r="K11" s="5"/>
      <c r="L11" s="4"/>
    </row>
    <row r="12" spans="1:12" ht="42" customHeight="1" x14ac:dyDescent="0.2">
      <c r="A12" s="6">
        <v>4</v>
      </c>
      <c r="B12" s="7"/>
      <c r="C12" s="7"/>
      <c r="D12" s="7"/>
      <c r="E12" s="7"/>
      <c r="F12" s="7"/>
      <c r="G12" s="7"/>
      <c r="H12" s="7"/>
      <c r="I12" s="7"/>
      <c r="J12" s="7"/>
      <c r="K12" s="8"/>
      <c r="L12" s="7"/>
    </row>
    <row r="13" spans="1:12" ht="42" customHeight="1" x14ac:dyDescent="0.2">
      <c r="A13" s="3">
        <v>5</v>
      </c>
      <c r="B13" s="4"/>
      <c r="C13" s="4"/>
      <c r="D13" s="4"/>
      <c r="E13" s="4"/>
      <c r="F13" s="4"/>
      <c r="G13" s="4"/>
      <c r="H13" s="4"/>
      <c r="I13" s="4"/>
      <c r="J13" s="4"/>
      <c r="K13" s="5"/>
      <c r="L13" s="4"/>
    </row>
    <row r="14" spans="1:12" ht="42" customHeight="1" x14ac:dyDescent="0.2">
      <c r="A14" s="6">
        <v>6</v>
      </c>
      <c r="B14" s="7"/>
      <c r="C14" s="7"/>
      <c r="D14" s="7"/>
      <c r="E14" s="7"/>
      <c r="F14" s="7"/>
      <c r="G14" s="7"/>
      <c r="H14" s="7"/>
      <c r="I14" s="7"/>
      <c r="J14" s="7"/>
      <c r="K14" s="8"/>
      <c r="L14" s="7"/>
    </row>
    <row r="15" spans="1:12" ht="42" customHeight="1" x14ac:dyDescent="0.2">
      <c r="A15" s="3">
        <v>7</v>
      </c>
      <c r="B15" s="4"/>
      <c r="C15" s="4"/>
      <c r="D15" s="4"/>
      <c r="E15" s="4"/>
      <c r="F15" s="4"/>
      <c r="G15" s="4"/>
      <c r="H15" s="4"/>
      <c r="I15" s="4"/>
      <c r="J15" s="4"/>
      <c r="K15" s="5"/>
      <c r="L15" s="4"/>
    </row>
    <row r="16" spans="1:12" ht="42" customHeight="1" x14ac:dyDescent="0.2">
      <c r="A16" s="6">
        <v>8</v>
      </c>
      <c r="B16" s="7"/>
      <c r="C16" s="7"/>
      <c r="D16" s="7"/>
      <c r="E16" s="7"/>
      <c r="F16" s="7"/>
      <c r="G16" s="7"/>
      <c r="H16" s="7"/>
      <c r="I16" s="7"/>
      <c r="J16" s="7"/>
      <c r="K16" s="8"/>
      <c r="L16" s="7"/>
    </row>
    <row r="17" spans="1:12" ht="42" customHeight="1" x14ac:dyDescent="0.2">
      <c r="A17" s="3">
        <v>9</v>
      </c>
      <c r="B17" s="4"/>
      <c r="C17" s="4"/>
      <c r="D17" s="4"/>
      <c r="E17" s="4"/>
      <c r="F17" s="4"/>
      <c r="G17" s="4"/>
      <c r="H17" s="4"/>
      <c r="I17" s="4"/>
      <c r="J17" s="4"/>
      <c r="K17" s="5"/>
      <c r="L17" s="4"/>
    </row>
    <row r="18" spans="1:12" ht="42" customHeight="1" x14ac:dyDescent="0.2">
      <c r="A18" s="6">
        <v>10</v>
      </c>
      <c r="B18" s="7"/>
      <c r="C18" s="7"/>
      <c r="D18" s="7"/>
      <c r="E18" s="7"/>
      <c r="F18" s="7"/>
      <c r="G18" s="7"/>
      <c r="H18" s="7"/>
      <c r="I18" s="7"/>
      <c r="J18" s="7"/>
      <c r="K18" s="8"/>
      <c r="L18" s="7"/>
    </row>
    <row r="19" spans="1:12" ht="42" customHeight="1" x14ac:dyDescent="0.2">
      <c r="A19" s="3">
        <v>11</v>
      </c>
      <c r="B19" s="4"/>
      <c r="C19" s="4"/>
      <c r="D19" s="4"/>
      <c r="E19" s="4"/>
      <c r="F19" s="4"/>
      <c r="G19" s="4"/>
      <c r="H19" s="4"/>
      <c r="I19" s="4"/>
      <c r="J19" s="4"/>
      <c r="K19" s="5"/>
      <c r="L19" s="4"/>
    </row>
    <row r="20" spans="1:12" ht="42" customHeight="1" x14ac:dyDescent="0.2">
      <c r="A20" s="6">
        <v>12</v>
      </c>
      <c r="B20" s="7"/>
      <c r="C20" s="7"/>
      <c r="D20" s="7"/>
      <c r="E20" s="7"/>
      <c r="F20" s="7"/>
      <c r="G20" s="7"/>
      <c r="H20" s="7"/>
      <c r="I20" s="7"/>
      <c r="J20" s="7"/>
      <c r="K20" s="8"/>
      <c r="L20" s="7"/>
    </row>
    <row r="21" spans="1:12" ht="42" customHeight="1" x14ac:dyDescent="0.2">
      <c r="A21" s="3">
        <v>13</v>
      </c>
      <c r="B21" s="4"/>
      <c r="C21" s="4"/>
      <c r="D21" s="4"/>
      <c r="E21" s="4"/>
      <c r="F21" s="4"/>
      <c r="G21" s="4"/>
      <c r="H21" s="4"/>
      <c r="I21" s="4"/>
      <c r="J21" s="4"/>
      <c r="K21" s="5"/>
      <c r="L21" s="4"/>
    </row>
    <row r="22" spans="1:12" ht="42" customHeight="1" x14ac:dyDescent="0.2">
      <c r="A22" s="6">
        <v>14</v>
      </c>
      <c r="B22" s="7"/>
      <c r="C22" s="7"/>
      <c r="D22" s="7"/>
      <c r="E22" s="7"/>
      <c r="F22" s="7"/>
      <c r="G22" s="7"/>
      <c r="H22" s="7"/>
      <c r="I22" s="7"/>
      <c r="J22" s="7"/>
      <c r="K22" s="8"/>
      <c r="L22" s="7"/>
    </row>
    <row r="23" spans="1:12" ht="42" customHeight="1" x14ac:dyDescent="0.2">
      <c r="A23" s="3">
        <v>15</v>
      </c>
      <c r="B23" s="4"/>
      <c r="C23" s="4"/>
      <c r="D23" s="4"/>
      <c r="E23" s="4"/>
      <c r="F23" s="4"/>
      <c r="G23" s="4"/>
      <c r="H23" s="4"/>
      <c r="I23" s="4"/>
      <c r="J23" s="4"/>
      <c r="K23" s="5"/>
      <c r="L23" s="4"/>
    </row>
    <row r="24" spans="1:12" ht="42" customHeight="1" x14ac:dyDescent="0.2">
      <c r="A24" s="6">
        <v>16</v>
      </c>
      <c r="B24" s="7"/>
      <c r="C24" s="7"/>
      <c r="D24" s="7"/>
      <c r="E24" s="7"/>
      <c r="F24" s="7"/>
      <c r="G24" s="7"/>
      <c r="H24" s="7"/>
      <c r="I24" s="7"/>
      <c r="J24" s="7"/>
      <c r="K24" s="8"/>
      <c r="L24" s="7"/>
    </row>
    <row r="25" spans="1:12" ht="42" customHeight="1" x14ac:dyDescent="0.2">
      <c r="A25" s="3">
        <v>17</v>
      </c>
      <c r="B25" s="4"/>
      <c r="C25" s="4"/>
      <c r="D25" s="4"/>
      <c r="E25" s="4"/>
      <c r="F25" s="4"/>
      <c r="G25" s="4"/>
      <c r="H25" s="4"/>
      <c r="I25" s="4"/>
      <c r="J25" s="4"/>
      <c r="K25" s="5"/>
      <c r="L25" s="4"/>
    </row>
    <row r="26" spans="1:12" ht="42" customHeight="1" x14ac:dyDescent="0.2">
      <c r="A26" s="6">
        <v>18</v>
      </c>
      <c r="B26" s="7"/>
      <c r="C26" s="7"/>
      <c r="D26" s="7"/>
      <c r="E26" s="7"/>
      <c r="F26" s="7"/>
      <c r="G26" s="7"/>
      <c r="H26" s="7"/>
      <c r="I26" s="7"/>
      <c r="J26" s="7"/>
      <c r="K26" s="8"/>
      <c r="L26" s="7"/>
    </row>
    <row r="27" spans="1:12" ht="42" customHeight="1" x14ac:dyDescent="0.2">
      <c r="A27" s="3">
        <v>19</v>
      </c>
      <c r="B27" s="4"/>
      <c r="C27" s="4"/>
      <c r="D27" s="4"/>
      <c r="E27" s="4"/>
      <c r="F27" s="4"/>
      <c r="G27" s="4"/>
      <c r="H27" s="4"/>
      <c r="I27" s="4"/>
      <c r="J27" s="4"/>
      <c r="K27" s="5"/>
      <c r="L27" s="4"/>
    </row>
    <row r="28" spans="1:12" ht="42" customHeight="1" x14ac:dyDescent="0.2">
      <c r="A28" s="6">
        <v>20</v>
      </c>
      <c r="B28" s="7"/>
      <c r="C28" s="7"/>
      <c r="D28" s="7"/>
      <c r="E28" s="7"/>
      <c r="F28" s="7"/>
      <c r="G28" s="7"/>
      <c r="H28" s="7"/>
      <c r="I28" s="7"/>
      <c r="J28" s="7"/>
      <c r="K28" s="8"/>
      <c r="L28" s="7"/>
    </row>
  </sheetData>
  <mergeCells count="9">
    <mergeCell ref="A6:L6"/>
    <mergeCell ref="B3:E3"/>
    <mergeCell ref="B5:E5"/>
    <mergeCell ref="G4:L4"/>
    <mergeCell ref="A2:L2"/>
    <mergeCell ref="G5:L5"/>
    <mergeCell ref="B4:E4"/>
    <mergeCell ref="A1:L1"/>
    <mergeCell ref="G3:L3"/>
  </mergeCells>
  <conditionalFormatting sqref="D9:D28">
    <cfRule type="cellIs" dxfId="11" priority="1" operator="equal">
      <formula>"Groen"</formula>
    </cfRule>
    <cfRule type="cellIs" dxfId="10" priority="2" operator="equal">
      <formula>"Geel"</formula>
    </cfRule>
    <cfRule type="cellIs" dxfId="9" priority="3" operator="equal">
      <formula>"Rood"</formula>
    </cfRule>
  </conditionalFormatting>
  <conditionalFormatting sqref="E9:E28">
    <cfRule type="cellIs" dxfId="8" priority="4" operator="equal">
      <formula>"Urgent"</formula>
    </cfRule>
    <cfRule type="cellIs" dxfId="7" priority="5" operator="equal">
      <formula>"Hoog"</formula>
    </cfRule>
    <cfRule type="cellIs" dxfId="6" priority="6" operator="equal">
      <formula>"Gemiddeld"</formula>
    </cfRule>
    <cfRule type="cellIs" dxfId="5" priority="7" operator="equal">
      <formula>"Laag"</formula>
    </cfRule>
  </conditionalFormatting>
  <conditionalFormatting sqref="K9:K28">
    <cfRule type="expression" dxfId="4" priority="8">
      <formula>AND(K9&lt;&gt;"",K9&lt;TODAY())</formula>
    </cfRule>
    <cfRule type="expression" dxfId="3" priority="9">
      <formula>AND(K9&lt;&gt;"",K9&gt;=TODAY(),K9&lt;=TODAY()+7)</formula>
    </cfRule>
    <cfRule type="expression" dxfId="2" priority="10">
      <formula>AND(K9&lt;&gt;"",K9&gt;TODAY()+7,K9&lt;=TODAY()+30)</formula>
    </cfRule>
  </conditionalFormatting>
  <conditionalFormatting sqref="L9:L28">
    <cfRule type="cellIs" dxfId="1" priority="11" operator="equal">
      <formula>"Ja"</formula>
    </cfRule>
    <cfRule type="cellIs" dxfId="0" priority="12" operator="equal">
      <formula>"Overleg"</formula>
    </cfRule>
  </conditionalFormatting>
  <dataValidations count="7">
    <dataValidation type="list" allowBlank="1" errorTitle="Ongeldige invoer" error="Kies een geldige portefeuille" promptTitle="Portefeuille" prompt="Selecteer portefeuille" sqref="B3" xr:uid="{00000000-0002-0000-0000-000000000000}">
      <formula1>_Portefeuille</formula1>
    </dataValidation>
    <dataValidation type="list" allowBlank="1" errorTitle="Ongeldige invoer" error="Kies een geldige portefeuillehouder" promptTitle="Portefeuillehouder" prompt="Selecteer portefeuillehouder" sqref="G3" xr:uid="{00000000-0002-0000-0000-000001000000}">
      <formula1>_Houder</formula1>
    </dataValidation>
    <dataValidation type="list" allowBlank="1" promptTitle="Commissie/Werkgroep" prompt="Selecteer commissie/werkgroep" sqref="G4" xr:uid="{00000000-0002-0000-0000-000002000000}">
      <formula1>_Commissie</formula1>
    </dataValidation>
    <dataValidation type="list" allowBlank="1" errorTitle="Ongeldige status" error="Groen = op schema, Geel = aandacht, Rood = kritiek" promptTitle="Status" sqref="D9:D28" xr:uid="{00000000-0002-0000-0000-000003000000}">
      <formula1>_Status</formula1>
    </dataValidation>
    <dataValidation type="list" allowBlank="1" errorTitle="Ongeldige invoer" error="Kies prioriteit" promptTitle="Prioriteit" sqref="E9:E28" xr:uid="{00000000-0002-0000-0000-000004000000}">
      <formula1>_Prioriteit</formula1>
    </dataValidation>
    <dataValidation type="list" allowBlank="1" errorTitle="Ongeldige invoer" error="Kies categorie" promptTitle="Categorie" sqref="C9:C28" xr:uid="{00000000-0002-0000-0000-000005000000}">
      <formula1>_Categorie</formula1>
    </dataValidation>
    <dataValidation type="list" allowBlank="1" errorTitle="Ongeldige invoer" error="Escalatie naar Gouverneursraad?" promptTitle="Escalatie" sqref="L9:L28" xr:uid="{00000000-0002-0000-0000-000006000000}">
      <formula1>"Ja,Nee,Overleg"</formula1>
    </dataValidation>
  </dataValidations>
  <printOptions horizontalCentered="1"/>
  <pageMargins left="0.4" right="0.4" top="0.5" bottom="0.5" header="0.5" footer="0.5"/>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B82F6"/>
    <pageSetUpPr fitToPage="1"/>
  </sheetPr>
  <dimension ref="A2:G31"/>
  <sheetViews>
    <sheetView showGridLines="0" topLeftCell="A19" workbookViewId="0">
      <selection activeCell="C5" sqref="C5:F5"/>
    </sheetView>
  </sheetViews>
  <sheetFormatPr defaultRowHeight="15" x14ac:dyDescent="0.2"/>
  <cols>
    <col min="1" max="1" width="2.95703125" style="13" customWidth="1"/>
    <col min="2" max="2" width="22.05859375" style="13" customWidth="1"/>
    <col min="3" max="3" width="11.97265625" style="13" customWidth="1"/>
    <col min="4" max="4" width="2.95703125" style="13" customWidth="1"/>
    <col min="5" max="5" width="22.05859375" style="13" customWidth="1"/>
    <col min="6" max="6" width="11.97265625" style="13" customWidth="1"/>
    <col min="7" max="7" width="2.95703125" style="13" customWidth="1"/>
  </cols>
  <sheetData>
    <row r="2" spans="2:6" ht="36" customHeight="1" x14ac:dyDescent="0.2">
      <c r="B2" s="32" t="s">
        <v>31</v>
      </c>
      <c r="C2" s="17"/>
      <c r="D2" s="17"/>
      <c r="E2" s="17"/>
      <c r="F2" s="17"/>
    </row>
    <row r="4" spans="2:6" x14ac:dyDescent="0.2">
      <c r="B4" s="1" t="s">
        <v>2</v>
      </c>
      <c r="C4" s="40" t="str">
        <f>'Stavaza Update'!B3</f>
        <v>ict</v>
      </c>
      <c r="D4" s="17"/>
      <c r="E4" s="17"/>
      <c r="F4" s="17"/>
    </row>
    <row r="5" spans="2:6" x14ac:dyDescent="0.2">
      <c r="B5" s="1" t="s">
        <v>32</v>
      </c>
      <c r="C5" s="37">
        <f>'Stavaza Update'!B4</f>
        <v>46275</v>
      </c>
      <c r="D5" s="17"/>
      <c r="E5" s="17"/>
      <c r="F5" s="17"/>
    </row>
    <row r="6" spans="2:6" x14ac:dyDescent="0.2">
      <c r="B6" s="1" t="s">
        <v>7</v>
      </c>
      <c r="C6" s="33">
        <f>'Stavaza Update'!B5</f>
        <v>46247</v>
      </c>
      <c r="D6" s="17"/>
      <c r="E6" s="17"/>
      <c r="F6" s="17"/>
    </row>
    <row r="8" spans="2:6" ht="26.1" customHeight="1" x14ac:dyDescent="0.2">
      <c r="B8" s="36" t="s">
        <v>33</v>
      </c>
      <c r="C8" s="17"/>
      <c r="D8" s="17"/>
      <c r="E8" s="17"/>
      <c r="F8" s="17"/>
    </row>
    <row r="9" spans="2:6" x14ac:dyDescent="0.2">
      <c r="B9" s="15" t="s">
        <v>12</v>
      </c>
      <c r="C9" s="15" t="s">
        <v>34</v>
      </c>
      <c r="D9" s="35" t="s">
        <v>35</v>
      </c>
      <c r="E9" s="19"/>
      <c r="F9" s="20"/>
    </row>
    <row r="10" spans="2:6" ht="27.95" customHeight="1" x14ac:dyDescent="0.2">
      <c r="B10" s="14" t="s">
        <v>24</v>
      </c>
      <c r="C10" s="9">
        <f>COUNTIF('Stavaza Update'!D9:D28,"Groen")</f>
        <v>1</v>
      </c>
      <c r="D10" s="41"/>
      <c r="E10" s="19"/>
      <c r="F10" s="20"/>
    </row>
    <row r="11" spans="2:6" ht="27.95" customHeight="1" x14ac:dyDescent="0.2">
      <c r="B11" s="14" t="s">
        <v>36</v>
      </c>
      <c r="C11" s="9">
        <f>COUNTIF('Stavaza Update'!D9:D28,"Geel")</f>
        <v>0</v>
      </c>
      <c r="D11" s="25"/>
      <c r="E11" s="19"/>
      <c r="F11" s="20"/>
    </row>
    <row r="12" spans="2:6" ht="27.95" customHeight="1" x14ac:dyDescent="0.2">
      <c r="B12" s="14" t="s">
        <v>37</v>
      </c>
      <c r="C12" s="9">
        <f>COUNTIF('Stavaza Update'!D9:D28,"Rood")</f>
        <v>0</v>
      </c>
      <c r="D12" s="34"/>
      <c r="E12" s="19"/>
      <c r="F12" s="20"/>
    </row>
    <row r="13" spans="2:6" ht="27.95" customHeight="1" x14ac:dyDescent="0.2">
      <c r="B13" s="14" t="s">
        <v>38</v>
      </c>
      <c r="C13" s="9">
        <f>COUNTIF('Stavaza Update'!D9:D28,"N.v.t.")</f>
        <v>0</v>
      </c>
      <c r="D13" s="24"/>
      <c r="E13" s="19"/>
      <c r="F13" s="20"/>
    </row>
    <row r="15" spans="2:6" ht="26.1" customHeight="1" x14ac:dyDescent="0.2">
      <c r="B15" s="36" t="s">
        <v>39</v>
      </c>
      <c r="C15" s="17"/>
      <c r="D15" s="17"/>
      <c r="E15" s="17"/>
      <c r="F15" s="17"/>
    </row>
    <row r="16" spans="2:6" ht="30" customHeight="1" x14ac:dyDescent="0.2">
      <c r="B16" s="26" t="s">
        <v>40</v>
      </c>
      <c r="C16" s="20"/>
      <c r="D16" s="30">
        <f>COUNTIF('Stavaza Update'!L9:L28,"Ja")</f>
        <v>1</v>
      </c>
      <c r="E16" s="19"/>
      <c r="F16" s="20"/>
    </row>
    <row r="17" spans="2:6" ht="30" customHeight="1" x14ac:dyDescent="0.2">
      <c r="B17" s="26" t="s">
        <v>41</v>
      </c>
      <c r="C17" s="20"/>
      <c r="D17" s="28">
        <f>COUNTIF('Stavaza Update'!L9:L28,"Overleg")</f>
        <v>0</v>
      </c>
      <c r="E17" s="19"/>
      <c r="F17" s="20"/>
    </row>
    <row r="19" spans="2:6" ht="26.1" customHeight="1" x14ac:dyDescent="0.2">
      <c r="B19" s="36" t="s">
        <v>42</v>
      </c>
      <c r="C19" s="17"/>
      <c r="D19" s="17"/>
      <c r="E19" s="17"/>
      <c r="F19" s="17"/>
    </row>
    <row r="20" spans="2:6" x14ac:dyDescent="0.2">
      <c r="B20" s="15" t="s">
        <v>12</v>
      </c>
      <c r="C20" s="15" t="s">
        <v>34</v>
      </c>
      <c r="D20" s="35" t="s">
        <v>35</v>
      </c>
      <c r="E20" s="19"/>
      <c r="F20" s="20"/>
    </row>
    <row r="21" spans="2:6" ht="27.95" customHeight="1" x14ac:dyDescent="0.2">
      <c r="B21" s="14" t="s">
        <v>43</v>
      </c>
      <c r="C21" s="9">
        <f>COUNTIF('Stavaza Update'!E9:E28,"Urgent")</f>
        <v>0</v>
      </c>
      <c r="D21" s="34"/>
      <c r="E21" s="19"/>
      <c r="F21" s="20"/>
    </row>
    <row r="22" spans="2:6" ht="27.95" customHeight="1" x14ac:dyDescent="0.2">
      <c r="B22" s="14" t="s">
        <v>44</v>
      </c>
      <c r="C22" s="9">
        <f>COUNTIF('Stavaza Update'!E9:E28,"Hoog")</f>
        <v>0</v>
      </c>
      <c r="D22" s="25"/>
      <c r="E22" s="19"/>
      <c r="F22" s="20"/>
    </row>
    <row r="23" spans="2:6" ht="27.95" customHeight="1" x14ac:dyDescent="0.2">
      <c r="B23" s="14" t="s">
        <v>25</v>
      </c>
      <c r="C23" s="9">
        <f>COUNTIF('Stavaza Update'!E9:E28,"Gemiddeld")</f>
        <v>1</v>
      </c>
      <c r="D23" s="39"/>
      <c r="E23" s="19"/>
      <c r="F23" s="20"/>
    </row>
    <row r="24" spans="2:6" ht="27.95" customHeight="1" x14ac:dyDescent="0.2">
      <c r="B24" s="14" t="s">
        <v>45</v>
      </c>
      <c r="C24" s="9">
        <f>COUNTIF('Stavaza Update'!E9:E28,"Laag")</f>
        <v>0</v>
      </c>
      <c r="D24" s="24"/>
      <c r="E24" s="19"/>
      <c r="F24" s="20"/>
    </row>
    <row r="26" spans="2:6" ht="26.1" customHeight="1" x14ac:dyDescent="0.2">
      <c r="B26" s="36" t="s">
        <v>46</v>
      </c>
      <c r="C26" s="17"/>
      <c r="D26" s="17"/>
      <c r="E26" s="17"/>
      <c r="F26" s="17"/>
    </row>
    <row r="27" spans="2:6" ht="30" customHeight="1" x14ac:dyDescent="0.2">
      <c r="B27" s="26" t="s">
        <v>47</v>
      </c>
      <c r="C27" s="20"/>
      <c r="D27" s="27">
        <f ca="1">SUMPRODUCT(('Stavaza Update'!K9:K28&lt;&gt;"")*('Stavaza Update'!K9:K28&lt;TODAY())*1)</f>
        <v>0</v>
      </c>
      <c r="E27" s="19"/>
      <c r="F27" s="20"/>
    </row>
    <row r="28" spans="2:6" ht="30" customHeight="1" x14ac:dyDescent="0.2">
      <c r="B28" s="26" t="s">
        <v>48</v>
      </c>
      <c r="C28" s="20"/>
      <c r="D28" s="31">
        <f ca="1">SUMPRODUCT(('Stavaza Update'!K9:K28&lt;&gt;"")*('Stavaza Update'!K9:K28&gt;=TODAY())*('Stavaza Update'!K9:K28&lt;=TODAY()+7)*1)</f>
        <v>0</v>
      </c>
      <c r="E28" s="19"/>
      <c r="F28" s="20"/>
    </row>
    <row r="29" spans="2:6" ht="30" customHeight="1" x14ac:dyDescent="0.2">
      <c r="B29" s="26" t="s">
        <v>49</v>
      </c>
      <c r="C29" s="20"/>
      <c r="D29" s="38">
        <f ca="1">SUMPRODUCT(('Stavaza Update'!K9:K28&lt;&gt;"")*('Stavaza Update'!K9:K28&gt;TODAY()+7)*('Stavaza Update'!K9:K28&lt;=TODAY()+30)*1)</f>
        <v>0</v>
      </c>
      <c r="E29" s="19"/>
      <c r="F29" s="20"/>
    </row>
    <row r="31" spans="2:6" ht="30" customHeight="1" x14ac:dyDescent="0.2">
      <c r="B31" s="29" t="s">
        <v>50</v>
      </c>
      <c r="C31" s="20"/>
      <c r="D31" s="42">
        <f>COUNTA('Stavaza Update'!B9:B28)</f>
        <v>1</v>
      </c>
      <c r="E31" s="19"/>
      <c r="F31" s="20"/>
    </row>
  </sheetData>
  <mergeCells count="30">
    <mergeCell ref="D31:F31"/>
    <mergeCell ref="D22:F22"/>
    <mergeCell ref="D21:F21"/>
    <mergeCell ref="B26:F26"/>
    <mergeCell ref="B28:C28"/>
    <mergeCell ref="B19:F19"/>
    <mergeCell ref="D20:F20"/>
    <mergeCell ref="D10:F10"/>
    <mergeCell ref="B15:F15"/>
    <mergeCell ref="B31:C31"/>
    <mergeCell ref="B27:C27"/>
    <mergeCell ref="D16:F16"/>
    <mergeCell ref="D28:F28"/>
    <mergeCell ref="B2:F2"/>
    <mergeCell ref="C6:F6"/>
    <mergeCell ref="D12:F12"/>
    <mergeCell ref="D9:F9"/>
    <mergeCell ref="B8:F8"/>
    <mergeCell ref="B17:C17"/>
    <mergeCell ref="C5:F5"/>
    <mergeCell ref="D24:F24"/>
    <mergeCell ref="D29:F29"/>
    <mergeCell ref="B29:C29"/>
    <mergeCell ref="D23:F23"/>
    <mergeCell ref="C4:F4"/>
    <mergeCell ref="D13:F13"/>
    <mergeCell ref="D11:F11"/>
    <mergeCell ref="B16:C16"/>
    <mergeCell ref="D27:F27"/>
    <mergeCell ref="D17:F17"/>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3366"/>
  </sheetPr>
  <dimension ref="A1:G23"/>
  <sheetViews>
    <sheetView showGridLines="0" workbookViewId="0">
      <pane ySplit="3" topLeftCell="A7" activePane="bottomLeft" state="frozen"/>
      <selection pane="bottomLeft"/>
    </sheetView>
  </sheetViews>
  <sheetFormatPr defaultRowHeight="15" x14ac:dyDescent="0.2"/>
  <cols>
    <col min="1" max="1" width="22.05859375" style="13" customWidth="1"/>
    <col min="2" max="3" width="13.98828125" style="13" customWidth="1"/>
    <col min="4" max="4" width="18.0234375" style="13" customWidth="1"/>
    <col min="5" max="5" width="27.98046875" style="13" customWidth="1"/>
    <col min="6" max="7" width="18.0234375" style="13" customWidth="1"/>
  </cols>
  <sheetData>
    <row r="1" spans="1:7" ht="27.95" customHeight="1" x14ac:dyDescent="0.2">
      <c r="A1" s="44" t="s">
        <v>51</v>
      </c>
      <c r="B1" s="17"/>
      <c r="C1" s="17"/>
      <c r="D1" s="17"/>
      <c r="E1" s="17"/>
      <c r="F1" s="17"/>
    </row>
    <row r="2" spans="1:7" ht="21.95" customHeight="1" x14ac:dyDescent="0.2">
      <c r="A2" s="43" t="s">
        <v>52</v>
      </c>
      <c r="B2" s="17"/>
      <c r="C2" s="17"/>
      <c r="D2" s="17"/>
      <c r="E2" s="17"/>
      <c r="F2" s="17"/>
    </row>
    <row r="3" spans="1:7" x14ac:dyDescent="0.2">
      <c r="A3" s="10" t="s">
        <v>53</v>
      </c>
      <c r="B3" s="10" t="s">
        <v>13</v>
      </c>
      <c r="C3" s="10" t="s">
        <v>14</v>
      </c>
      <c r="D3" s="10" t="s">
        <v>12</v>
      </c>
      <c r="E3" s="10" t="s">
        <v>54</v>
      </c>
      <c r="F3" s="10" t="s">
        <v>55</v>
      </c>
      <c r="G3" s="10" t="s">
        <v>56</v>
      </c>
    </row>
    <row r="4" spans="1:7" ht="27.75" x14ac:dyDescent="0.2">
      <c r="A4" s="14" t="s">
        <v>57</v>
      </c>
      <c r="B4" s="14" t="s">
        <v>24</v>
      </c>
      <c r="C4" s="14" t="s">
        <v>45</v>
      </c>
      <c r="D4" s="14" t="s">
        <v>58</v>
      </c>
      <c r="E4" s="14" t="s">
        <v>59</v>
      </c>
      <c r="F4" s="14" t="s">
        <v>60</v>
      </c>
      <c r="G4" s="14" t="s">
        <v>61</v>
      </c>
    </row>
    <row r="5" spans="1:7" ht="54.75" x14ac:dyDescent="0.2">
      <c r="A5" s="14" t="s">
        <v>62</v>
      </c>
      <c r="B5" s="14" t="s">
        <v>36</v>
      </c>
      <c r="C5" s="14" t="s">
        <v>25</v>
      </c>
      <c r="D5" s="14" t="s">
        <v>63</v>
      </c>
      <c r="E5" s="14" t="s">
        <v>57</v>
      </c>
      <c r="F5" s="14" t="s">
        <v>64</v>
      </c>
      <c r="G5" s="14" t="s">
        <v>65</v>
      </c>
    </row>
    <row r="6" spans="1:7" ht="41.25" x14ac:dyDescent="0.2">
      <c r="A6" s="14" t="s">
        <v>66</v>
      </c>
      <c r="B6" s="14" t="s">
        <v>37</v>
      </c>
      <c r="C6" s="14" t="s">
        <v>44</v>
      </c>
      <c r="D6" s="14" t="s">
        <v>67</v>
      </c>
      <c r="E6" s="14" t="s">
        <v>68</v>
      </c>
      <c r="F6" s="14" t="s">
        <v>69</v>
      </c>
      <c r="G6" s="14" t="s">
        <v>70</v>
      </c>
    </row>
    <row r="7" spans="1:7" ht="27.75" x14ac:dyDescent="0.2">
      <c r="A7" s="14" t="s">
        <v>71</v>
      </c>
      <c r="B7" s="14" t="s">
        <v>38</v>
      </c>
      <c r="C7" s="14" t="s">
        <v>43</v>
      </c>
      <c r="D7" s="14" t="s">
        <v>23</v>
      </c>
      <c r="E7" s="14" t="s">
        <v>72</v>
      </c>
      <c r="F7" s="14" t="s">
        <v>73</v>
      </c>
      <c r="G7" s="14" t="s">
        <v>74</v>
      </c>
    </row>
    <row r="8" spans="1:7" ht="41.25" x14ac:dyDescent="0.2">
      <c r="A8" s="14" t="s">
        <v>75</v>
      </c>
      <c r="D8" s="14" t="s">
        <v>76</v>
      </c>
      <c r="E8" s="14" t="s">
        <v>77</v>
      </c>
      <c r="F8" s="14" t="s">
        <v>78</v>
      </c>
      <c r="G8" s="14" t="s">
        <v>79</v>
      </c>
    </row>
    <row r="9" spans="1:7" ht="41.25" x14ac:dyDescent="0.2">
      <c r="A9" s="14" t="s">
        <v>80</v>
      </c>
      <c r="D9" s="14" t="s">
        <v>81</v>
      </c>
      <c r="E9" s="14" t="s">
        <v>82</v>
      </c>
      <c r="F9" s="14" t="s">
        <v>83</v>
      </c>
      <c r="G9" s="14" t="s">
        <v>84</v>
      </c>
    </row>
    <row r="10" spans="1:7" ht="41.25" x14ac:dyDescent="0.2">
      <c r="A10" s="14" t="s">
        <v>85</v>
      </c>
      <c r="E10" s="14" t="s">
        <v>86</v>
      </c>
      <c r="F10" s="14" t="s">
        <v>87</v>
      </c>
      <c r="G10" s="14" t="s">
        <v>88</v>
      </c>
    </row>
    <row r="11" spans="1:7" x14ac:dyDescent="0.2">
      <c r="E11" s="14" t="s">
        <v>89</v>
      </c>
    </row>
    <row r="12" spans="1:7" ht="27.75" x14ac:dyDescent="0.2">
      <c r="E12" s="14" t="s">
        <v>90</v>
      </c>
    </row>
    <row r="13" spans="1:7" x14ac:dyDescent="0.2">
      <c r="E13" s="14" t="s">
        <v>91</v>
      </c>
    </row>
    <row r="14" spans="1:7" x14ac:dyDescent="0.2">
      <c r="E14" s="14" t="s">
        <v>92</v>
      </c>
    </row>
    <row r="15" spans="1:7" x14ac:dyDescent="0.2">
      <c r="E15" s="14" t="s">
        <v>93</v>
      </c>
    </row>
    <row r="16" spans="1:7" x14ac:dyDescent="0.2">
      <c r="E16" s="14" t="s">
        <v>94</v>
      </c>
    </row>
    <row r="17" spans="5:5" x14ac:dyDescent="0.2">
      <c r="E17" s="14" t="s">
        <v>95</v>
      </c>
    </row>
    <row r="18" spans="5:5" x14ac:dyDescent="0.2">
      <c r="E18" s="14" t="s">
        <v>96</v>
      </c>
    </row>
    <row r="19" spans="5:5" x14ac:dyDescent="0.2">
      <c r="E19" s="14"/>
    </row>
    <row r="20" spans="5:5" x14ac:dyDescent="0.2">
      <c r="E20" s="14"/>
    </row>
    <row r="21" spans="5:5" x14ac:dyDescent="0.2">
      <c r="E21" s="14"/>
    </row>
    <row r="22" spans="5:5" x14ac:dyDescent="0.2">
      <c r="E22" s="14"/>
    </row>
    <row r="23" spans="5:5" x14ac:dyDescent="0.2">
      <c r="E23" s="14"/>
    </row>
  </sheetData>
  <mergeCells count="2">
    <mergeCell ref="A2:F2"/>
    <mergeCell ref="A1:F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CA3AF"/>
    <pageSetUpPr fitToPage="1"/>
  </sheetPr>
  <dimension ref="A2:C26"/>
  <sheetViews>
    <sheetView showGridLines="0" tabSelected="1" topLeftCell="B18" workbookViewId="0">
      <selection activeCell="B24" sqref="B24"/>
    </sheetView>
  </sheetViews>
  <sheetFormatPr defaultRowHeight="15" x14ac:dyDescent="0.2"/>
  <cols>
    <col min="1" max="1" width="2.95703125" style="13" customWidth="1"/>
    <col min="2" max="2" width="29.99609375" style="13" customWidth="1"/>
    <col min="3" max="3" width="69.94921875" style="13" customWidth="1"/>
  </cols>
  <sheetData>
    <row r="2" spans="2:3" ht="32.1" customHeight="1" x14ac:dyDescent="0.2">
      <c r="B2" s="46" t="s">
        <v>97</v>
      </c>
      <c r="C2" s="17"/>
    </row>
    <row r="4" spans="2:3" ht="26.1" customHeight="1" x14ac:dyDescent="0.2">
      <c r="B4" s="45" t="s">
        <v>98</v>
      </c>
      <c r="C4" s="20"/>
    </row>
    <row r="5" spans="2:3" ht="30" customHeight="1" x14ac:dyDescent="0.2">
      <c r="B5" s="11" t="s">
        <v>99</v>
      </c>
      <c r="C5" s="12" t="s">
        <v>100</v>
      </c>
    </row>
    <row r="6" spans="2:3" ht="72" customHeight="1" x14ac:dyDescent="0.2">
      <c r="B6" s="11" t="s">
        <v>101</v>
      </c>
      <c r="C6" s="12" t="s">
        <v>102</v>
      </c>
    </row>
    <row r="8" spans="2:3" ht="26.1" customHeight="1" x14ac:dyDescent="0.2">
      <c r="B8" s="45" t="s">
        <v>103</v>
      </c>
      <c r="C8" s="20"/>
    </row>
    <row r="9" spans="2:3" ht="30" customHeight="1" x14ac:dyDescent="0.2">
      <c r="B9" s="11" t="s">
        <v>104</v>
      </c>
      <c r="C9" s="12" t="s">
        <v>105</v>
      </c>
    </row>
    <row r="10" spans="2:3" ht="126" customHeight="1" x14ac:dyDescent="0.2">
      <c r="B10" s="11" t="s">
        <v>106</v>
      </c>
      <c r="C10" s="12" t="s">
        <v>107</v>
      </c>
    </row>
    <row r="11" spans="2:3" ht="30" customHeight="1" x14ac:dyDescent="0.2">
      <c r="B11" s="11" t="s">
        <v>108</v>
      </c>
      <c r="C11" s="12" t="s">
        <v>109</v>
      </c>
    </row>
    <row r="13" spans="2:3" ht="26.1" customHeight="1" x14ac:dyDescent="0.2">
      <c r="B13" s="45" t="s">
        <v>110</v>
      </c>
      <c r="C13" s="20"/>
    </row>
    <row r="14" spans="2:3" ht="30" customHeight="1" x14ac:dyDescent="0.2">
      <c r="B14" s="11" t="s">
        <v>13</v>
      </c>
      <c r="C14" s="12" t="s">
        <v>111</v>
      </c>
    </row>
    <row r="15" spans="2:3" ht="30" customHeight="1" x14ac:dyDescent="0.2">
      <c r="B15" s="11" t="s">
        <v>14</v>
      </c>
      <c r="C15" s="12" t="s">
        <v>112</v>
      </c>
    </row>
    <row r="16" spans="2:3" ht="72" customHeight="1" x14ac:dyDescent="0.2">
      <c r="B16" s="11" t="s">
        <v>20</v>
      </c>
      <c r="C16" s="12" t="s">
        <v>113</v>
      </c>
    </row>
    <row r="17" spans="2:3" ht="30" customHeight="1" x14ac:dyDescent="0.2">
      <c r="B17" s="11" t="s">
        <v>114</v>
      </c>
      <c r="C17" s="12" t="s">
        <v>115</v>
      </c>
    </row>
    <row r="19" spans="2:3" ht="26.1" customHeight="1" x14ac:dyDescent="0.2">
      <c r="B19" s="45" t="s">
        <v>116</v>
      </c>
      <c r="C19" s="20"/>
    </row>
    <row r="20" spans="2:3" ht="30" customHeight="1" x14ac:dyDescent="0.2">
      <c r="B20" s="11" t="s">
        <v>117</v>
      </c>
      <c r="C20" s="12" t="s">
        <v>118</v>
      </c>
    </row>
    <row r="21" spans="2:3" ht="30" customHeight="1" x14ac:dyDescent="0.2">
      <c r="B21" s="11" t="s">
        <v>119</v>
      </c>
      <c r="C21" s="12" t="s">
        <v>120</v>
      </c>
    </row>
    <row r="23" spans="2:3" ht="26.1" customHeight="1" x14ac:dyDescent="0.2">
      <c r="B23" s="45" t="s">
        <v>121</v>
      </c>
      <c r="C23" s="20"/>
    </row>
    <row r="24" spans="2:3" ht="108" customHeight="1" x14ac:dyDescent="0.2">
      <c r="B24" s="11" t="s">
        <v>122</v>
      </c>
      <c r="C24" s="12" t="s">
        <v>127</v>
      </c>
    </row>
    <row r="25" spans="2:3" ht="36" customHeight="1" x14ac:dyDescent="0.2">
      <c r="B25" s="11" t="s">
        <v>123</v>
      </c>
      <c r="C25" s="12"/>
    </row>
    <row r="26" spans="2:3" ht="36" customHeight="1" x14ac:dyDescent="0.2">
      <c r="B26" s="11" t="s">
        <v>124</v>
      </c>
      <c r="C26" s="12" t="s">
        <v>125</v>
      </c>
    </row>
  </sheetData>
  <mergeCells count="6">
    <mergeCell ref="B13:C13"/>
    <mergeCell ref="B2:C2"/>
    <mergeCell ref="B19:C19"/>
    <mergeCell ref="B23:C23"/>
    <mergeCell ref="B8:C8"/>
    <mergeCell ref="B4:C4"/>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Excel Android</Application>
  <ScaleCrop>false</ScaleCrop>
  <HeadingPairs>
    <vt:vector size="4" baseType="variant">
      <vt:variant>
        <vt:lpstr>Werkbladen</vt:lpstr>
      </vt:variant>
      <vt:variant>
        <vt:i4>4</vt:i4>
      </vt:variant>
      <vt:variant>
        <vt:lpstr>Benoemde bereiken</vt:lpstr>
      </vt:variant>
      <vt:variant>
        <vt:i4>8</vt:i4>
      </vt:variant>
    </vt:vector>
  </HeadingPairs>
  <TitlesOfParts>
    <vt:vector size="12" baseType="lpstr">
      <vt:lpstr>Stavaza Update</vt:lpstr>
      <vt:lpstr>Samenvatting</vt:lpstr>
      <vt:lpstr>Lijsten</vt:lpstr>
      <vt:lpstr>Toelichting</vt:lpstr>
      <vt:lpstr>_Categorie</vt:lpstr>
      <vt:lpstr>_Club</vt:lpstr>
      <vt:lpstr>_Commissie</vt:lpstr>
      <vt:lpstr>_Houder</vt:lpstr>
      <vt:lpstr>_Portefeuille</vt:lpstr>
      <vt:lpstr>_Prioriteit</vt:lpstr>
      <vt:lpstr>_Status</vt:lpstr>
      <vt:lpstr>Stavaza Update!Afdruktitels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2026-08-13T18:37:10Z</dcterms:created>
  <dcterms:modified xsi:type="dcterms:W3CDTF">2026-08-13T19:17:46Z</dcterms:modified>
</cp:coreProperties>
</file>