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11_36F16A7443364D2911847DE0704F3F4AAEA7AB3D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Master Samenvatting" sheetId="1" r:id="rId1"/>
    <sheet name="Lijsten" sheetId="2" r:id="rId2"/>
    <sheet name="Stavaza Secretariaat" sheetId="3" r:id="rId3"/>
    <sheet name="Stavaza Financien" sheetId="4" r:id="rId4"/>
    <sheet name="Stavaza Activiteiten_GST" sheetId="5" r:id="rId5"/>
    <sheet name="Stavaza Ledenbeleid_GMT" sheetId="6" r:id="rId6"/>
    <sheet name="Stavaza Opleidingen_GLT" sheetId="7" r:id="rId7"/>
    <sheet name="Stavaza Jeugd" sheetId="8" r:id="rId8"/>
    <sheet name="Toelichting Master" sheetId="9" r:id="rId9"/>
  </sheets>
  <definedNames>
    <definedName name="_Categorie">Lijsten!$D$4:$D$51</definedName>
    <definedName name="_Commissie">Lijsten!$E$4:$E$51</definedName>
    <definedName name="_Houder">Lijsten!$F$4:$F$51</definedName>
    <definedName name="_Portefeuille">Lijsten!$A$4:$A$51</definedName>
    <definedName name="_Prioriteit">Lijsten!$C$4:$C$51</definedName>
    <definedName name="_Status">Lijsten!$B$4:$B$51</definedName>
    <definedName name="_xlnm.Print_Titles" localSheetId="2">'Stavaza Secretariaat'!$1:$8</definedName>
    <definedName name="_xlnm.Print_Titles" localSheetId="3">'Stavaza Financien'!$1:$8</definedName>
    <definedName name="_xlnm.Print_Titles" localSheetId="4">'Stavaza Activiteiten_GST'!$1:$8</definedName>
    <definedName name="_xlnm.Print_Titles" localSheetId="5">'Stavaza Ledenbeleid_GMT'!$1:$8</definedName>
    <definedName name="_xlnm.Print_Titles" localSheetId="6">'Stavaza Opleidingen_GLT'!$1:$8</definedName>
    <definedName name="_xlnm.Print_Titles" localSheetId="7">'Stavaza Jeugd'!$1:$8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6" i="1" l="1"/>
  <c r="C55" i="1"/>
  <c r="C54" i="1"/>
  <c r="C53" i="1"/>
  <c r="C52" i="1"/>
  <c r="C51" i="1"/>
  <c r="C50" i="1"/>
  <c r="E46" i="1"/>
  <c r="D46" i="1"/>
  <c r="C46" i="1"/>
  <c r="F36" i="1"/>
  <c r="E36" i="1"/>
  <c r="D36" i="1"/>
  <c r="C36" i="1"/>
  <c r="D26" i="1"/>
  <c r="C26" i="1"/>
  <c r="F16" i="1"/>
  <c r="E16" i="1"/>
  <c r="D16" i="1"/>
  <c r="C16" i="1"/>
  <c r="C6" i="1"/>
  <c r="C5" i="1"/>
</calcChain>
</file>

<file path=xl/sharedStrings.xml><?xml version="1.0" encoding="utf-8"?>
<sst xmlns="http://schemas.openxmlformats.org/spreadsheetml/2006/main" count="368" uniqueCount="195">
  <si>
    <t>MASTER SAMENVATTING — Alle Portefeuilles</t>
  </si>
  <si>
    <t>Gouverneursraad Vergadering — Geconsolideerd Overzicht</t>
  </si>
  <si>
    <t>Vergaderdatum:</t>
  </si>
  <si>
    <t>Datum samengesteld:</t>
  </si>
  <si>
    <t>STATUS VERDELING PER POORTEFEUILLE</t>
  </si>
  <si>
    <t>Portefeuille</t>
  </si>
  <si>
    <t>Groen</t>
  </si>
  <si>
    <t>Geel</t>
  </si>
  <si>
    <t>Rood</t>
  </si>
  <si>
    <t>N.v.t.</t>
  </si>
  <si>
    <t>Totaal items</t>
  </si>
  <si>
    <t>Secretariaat</t>
  </si>
  <si>
    <t>COUNTIF('Stavaza Secretariaat'!D9:D28,"Groen")</t>
  </si>
  <si>
    <t>COUNTIF('Stavaza Secretariaat'!D9:D28,"Geel")</t>
  </si>
  <si>
    <t>COUNTIF('Stavaza Secretariaat'!D9:D28,"Rood")</t>
  </si>
  <si>
    <t>COUNTIF('Stavaza Secretariaat'!D9:D28,"N.v.t.")</t>
  </si>
  <si>
    <t>Financiën</t>
  </si>
  <si>
    <t>COUNTIF('Stavaza Financien'!D9:D28,"Groen")</t>
  </si>
  <si>
    <t>COUNTIF('Stavaza Financien'!D9:D28,"Geel")</t>
  </si>
  <si>
    <t>COUNTIF('Stavaza Financien'!D9:D28,"Rood")</t>
  </si>
  <si>
    <t>COUNTIF('Stavaza Financien'!D9:D28,"N.v.t.")</t>
  </si>
  <si>
    <t>Activiteiten/GST</t>
  </si>
  <si>
    <t>COUNTIF('Stavaza Activiteiten_GST'!D9:D28,"Groen")</t>
  </si>
  <si>
    <t>COUNTIF('Stavaza Activiteiten_GST'!D9:D28,"Geel")</t>
  </si>
  <si>
    <t>COUNTIF('Stavaza Activiteiten_GST'!D9:D28,"Rood")</t>
  </si>
  <si>
    <t>COUNTIF('Stavaza Activiteiten_GST'!D9:D28,"N.v.t.")</t>
  </si>
  <si>
    <t>Ledenbeleid/GMT</t>
  </si>
  <si>
    <t>COUNTIF('Stavaza Ledenbeleid_GMT'!D9:D28,"Groen")</t>
  </si>
  <si>
    <t>COUNTIF('Stavaza Ledenbeleid_GMT'!D9:D28,"Geel")</t>
  </si>
  <si>
    <t>COUNTIF('Stavaza Ledenbeleid_GMT'!D9:D28,"Rood")</t>
  </si>
  <si>
    <t>COUNTIF('Stavaza Ledenbeleid_GMT'!D9:D28,"N.v.t.")</t>
  </si>
  <si>
    <t>Opleidingen/GLT</t>
  </si>
  <si>
    <t>COUNTIF('Stavaza Opleidingen_GLT'!D9:D28,"Groen")</t>
  </si>
  <si>
    <t>COUNTIF('Stavaza Opleidingen_GLT'!D9:D28,"Geel")</t>
  </si>
  <si>
    <t>COUNTIF('Stavaza Opleidingen_GLT'!D9:D28,"Rood")</t>
  </si>
  <si>
    <t>COUNTIF('Stavaza Opleidingen_GLT'!D9:D28,"N.v.t.")</t>
  </si>
  <si>
    <t>Jeugd</t>
  </si>
  <si>
    <t>COUNTIF('Stavaza Jeugd'!D9:D28,"Groen")</t>
  </si>
  <si>
    <t>COUNTIF('Stavaza Jeugd'!D9:D28,"Geel")</t>
  </si>
  <si>
    <t>COUNTIF('Stavaza Jeugd'!D9:D28,"Rood")</t>
  </si>
  <si>
    <t>COUNTIF('Stavaza Jeugd'!D9:D28,"N.v.t.")</t>
  </si>
  <si>
    <t>TOTAAL</t>
  </si>
  <si>
    <t>ESCALATIES NAAR GOUVERNEURSRAAD PER POORTEFEUILLE</t>
  </si>
  <si>
    <t>Escalaties (Ja)</t>
  </si>
  <si>
    <t>Overleg</t>
  </si>
  <si>
    <t>Totaal escalaties</t>
  </si>
  <si>
    <t>COUNTIF('Stavaza Secretariaat'!L9:L28,"Ja")</t>
  </si>
  <si>
    <t>COUNTIF('Stavaza Secretariaat'!L9:L28,"Overleg")</t>
  </si>
  <si>
    <t>COUNTIF('Stavaza Financien'!L9:L28,"Ja")</t>
  </si>
  <si>
    <t>COUNTIF('Stavaza Financien'!L9:L28,"Overleg")</t>
  </si>
  <si>
    <t>COUNTIF('Stavaza Activiteiten_GST'!L9:L28,"Ja")</t>
  </si>
  <si>
    <t>COUNTIF('Stavaza Activiteiten_GST'!L9:L28,"Overleg")</t>
  </si>
  <si>
    <t>COUNTIF('Stavaza Ledenbeleid_GMT'!L9:L28,"Ja")</t>
  </si>
  <si>
    <t>COUNTIF('Stavaza Ledenbeleid_GMT'!L9:L28,"Overleg")</t>
  </si>
  <si>
    <t>COUNTIF('Stavaza Opleidingen_GLT'!L9:L28,"Ja")</t>
  </si>
  <si>
    <t>COUNTIF('Stavaza Opleidingen_GLT'!L9:L28,"Overleg")</t>
  </si>
  <si>
    <t>COUNTIF('Stavaza Jeugd'!L9:L28,"Ja")</t>
  </si>
  <si>
    <t>COUNTIF('Stavaza Jeugd'!L9:L28,"Overleg")</t>
  </si>
  <si>
    <t>PRIORITEIT VERDELING PER POORTEFEUILLE</t>
  </si>
  <si>
    <t>Urgent</t>
  </si>
  <si>
    <t>Hoog</t>
  </si>
  <si>
    <t>Gemiddeld</t>
  </si>
  <si>
    <t>Laag</t>
  </si>
  <si>
    <t>Totaal</t>
  </si>
  <si>
    <t>COUNTIF('Stavaza Secretariaat'!E9:E28,"Urgent")</t>
  </si>
  <si>
    <t>COUNTIF('Stavaza Secretariaat'!E9:E28,"Hoog")</t>
  </si>
  <si>
    <t>COUNTIF('Stavaza Secretariaat'!E9:E28,"Gemiddeld")</t>
  </si>
  <si>
    <t>COUNTIF('Stavaza Secretariaat'!E9:E28,"Laag")</t>
  </si>
  <si>
    <t>COUNTIF('Stavaza Financien'!E9:E28,"Urgent")</t>
  </si>
  <si>
    <t>COUNTIF('Stavaza Financien'!E9:E28,"Hoog")</t>
  </si>
  <si>
    <t>COUNTIF('Stavaza Financien'!E9:E28,"Gemiddeld")</t>
  </si>
  <si>
    <t>COUNTIF('Stavaza Financien'!E9:E28,"Laag")</t>
  </si>
  <si>
    <t>COUNTIF('Stavaza Activiteiten_GST'!E9:E28,"Urgent")</t>
  </si>
  <si>
    <t>COUNTIF('Stavaza Activiteiten_GST'!E9:E28,"Hoog")</t>
  </si>
  <si>
    <t>COUNTIF('Stavaza Activiteiten_GST'!E9:E28,"Gemiddeld")</t>
  </si>
  <si>
    <t>COUNTIF('Stavaza Activiteiten_GST'!E9:E28,"Laag")</t>
  </si>
  <si>
    <t>COUNTIF('Stavaza Ledenbeleid_GMT'!E9:E28,"Urgent")</t>
  </si>
  <si>
    <t>COUNTIF('Stavaza Ledenbeleid_GMT'!E9:E28,"Hoog")</t>
  </si>
  <si>
    <t>COUNTIF('Stavaza Ledenbeleid_GMT'!E9:E28,"Gemiddeld")</t>
  </si>
  <si>
    <t>COUNTIF('Stavaza Ledenbeleid_GMT'!E9:E28,"Laag")</t>
  </si>
  <si>
    <t>COUNTIF('Stavaza Opleidingen_GLT'!E9:E28,"Urgent")</t>
  </si>
  <si>
    <t>COUNTIF('Stavaza Opleidingen_GLT'!E9:E28,"Hoog")</t>
  </si>
  <si>
    <t>COUNTIF('Stavaza Opleidingen_GLT'!E9:E28,"Gemiddeld")</t>
  </si>
  <si>
    <t>COUNTIF('Stavaza Opleidingen_GLT'!E9:E28,"Laag")</t>
  </si>
  <si>
    <t>COUNTIF('Stavaza Jeugd'!E9:E28,"Urgent")</t>
  </si>
  <si>
    <t>COUNTIF('Stavaza Jeugd'!E9:E28,"Hoog")</t>
  </si>
  <si>
    <t>COUNTIF('Stavaza Jeugd'!E9:E28,"Gemiddeld")</t>
  </si>
  <si>
    <t>COUNTIF('Stavaza Jeugd'!E9:E28,"Laag")</t>
  </si>
  <si>
    <t>KRITIEKE DEADLINES PER POORTEFEUILLE</t>
  </si>
  <si>
    <t>Verlopen (&lt; vandaag)</t>
  </si>
  <si>
    <t>Binnen 7 dagen</t>
  </si>
  <si>
    <t>Binnen 30 dagen</t>
  </si>
  <si>
    <t>Totaal met deadline</t>
  </si>
  <si>
    <t>SUMPRODUCT(('Stavaza Secretariaat'!K9:K28&lt;&gt;"")*('Stavaza Secretariaat'!K9:K28&lt;TODAY())*1)</t>
  </si>
  <si>
    <t>SUMPRODUCT(('Stavaza Secretariaat'!K9:K28&lt;&gt;"")*('Stavaza Secretariaat'!K9:K28&gt;=TODAY())*('Stavaza Secretariaat'!K9:K28&lt;=TODAY()+7)*1)</t>
  </si>
  <si>
    <t>SUMPRODUCT(('Stavaza Secretariaat'!K9:K28&lt;&gt;"")*('Stavaza Secretariaat'!K9:K28&gt;TODAY()+7)*('Stavaza Secretariaat'!K9:K28&lt;=TODAY()+30)*1)</t>
  </si>
  <si>
    <t>SUMPRODUCT(('Stavaza Financien'!K9:K28&lt;&gt;"")*('Stavaza Financien'!K9:K28&lt;TODAY())*1)</t>
  </si>
  <si>
    <t>SUMPRODUCT(('Stavaza Financien'!K9:K28&lt;&gt;"")*('Stavaza Financien'!K9:K28&gt;=TODAY())*('Stavaza Financien'!K9:K28&lt;=TODAY()+7)*1)</t>
  </si>
  <si>
    <t>SUMPRODUCT(('Stavaza Financien'!K9:K28&lt;&gt;"")*('Stavaza Financien'!K9:K28&gt;TODAY()+7)*('Stavaza Financien'!K9:K28&lt;=TODAY()+30)*1)</t>
  </si>
  <si>
    <t>SUMPRODUCT(('Stavaza Activiteiten_GST'!K9:K28&lt;&gt;"")*('Stavaza Activiteiten_GST'!K9:K28&lt;TODAY())*1)</t>
  </si>
  <si>
    <t>SUMPRODUCT(('Stavaza Activiteiten_GST'!K9:K28&lt;&gt;"")*('Stavaza Activiteiten_GST'!K9:K28&gt;=TODAY())*('Stavaza Activiteiten_GST'!K9:K28&lt;=TODAY()+7)*1)</t>
  </si>
  <si>
    <t>SUMPRODUCT(('Stavaza Activiteiten_GST'!K9:K28&lt;&gt;"")*('Stavaza Activiteiten_GST'!K9:K28&gt;TODAY()+7)*('Stavaza Activiteiten_GST'!K9:K28&lt;=TODAY()+30)*1)</t>
  </si>
  <si>
    <t>SUMPRODUCT(('Stavaza Ledenbeleid_GMT'!K9:K28&lt;&gt;"")*('Stavaza Ledenbeleid_GMT'!K9:K28&lt;TODAY())*1)</t>
  </si>
  <si>
    <t>SUMPRODUCT(('Stavaza Ledenbeleid_GMT'!K9:K28&lt;&gt;"")*('Stavaza Ledenbeleid_GMT'!K9:K28&gt;=TODAY())*('Stavaza Ledenbeleid_GMT'!K9:K28&lt;=TODAY()+7)*1)</t>
  </si>
  <si>
    <t>SUMPRODUCT(('Stavaza Ledenbeleid_GMT'!K9:K28&lt;&gt;"")*('Stavaza Ledenbeleid_GMT'!K9:K28&gt;TODAY()+7)*('Stavaza Ledenbeleid_GMT'!K9:K28&lt;=TODAY()+30)*1)</t>
  </si>
  <si>
    <t>SUMPRODUCT(('Stavaza Opleidingen_GLT'!K9:K28&lt;&gt;"")*('Stavaza Opleidingen_GLT'!K9:K28&lt;TODAY())*1)</t>
  </si>
  <si>
    <t>SUMPRODUCT(('Stavaza Opleidingen_GLT'!K9:K28&lt;&gt;"")*('Stavaza Opleidingen_GLT'!K9:K28&gt;=TODAY())*('Stavaza Opleidingen_GLT'!K9:K28&lt;=TODAY()+7)*1)</t>
  </si>
  <si>
    <t>SUMPRODUCT(('Stavaza Opleidingen_GLT'!K9:K28&lt;&gt;"")*('Stavaza Opleidingen_GLT'!K9:K28&gt;TODAY()+7)*('Stavaza Opleidingen_GLT'!K9:K28&lt;=TODAY()+30)*1)</t>
  </si>
  <si>
    <t>SUMPRODUCT(('Stavaza Jeugd'!K9:K28&lt;&gt;"")*('Stavaza Jeugd'!K9:K28&lt;TODAY())*1)</t>
  </si>
  <si>
    <t>SUMPRODUCT(('Stavaza Jeugd'!K9:K28&lt;&gt;"")*('Stavaza Jeugd'!K9:K28&gt;=TODAY())*('Stavaza Jeugd'!K9:K28&lt;=TODAY()+7)*1)</t>
  </si>
  <si>
    <t>SUMPRODUCT(('Stavaza Jeugd'!K9:K28&lt;&gt;"")*('Stavaza Jeugd'!K9:K28&gt;TODAY()+7)*('Stavaza Jeugd'!K9:K28&lt;=TODAY()+30)*1)</t>
  </si>
  <si>
    <t>TOTAAL OVERZICHT (Alle portefeuilles gecombineerd)</t>
  </si>
  <si>
    <t>Metriek</t>
  </si>
  <si>
    <t>Waarde</t>
  </si>
  <si>
    <t>Totaal aantal items (alle portefeuilles)</t>
  </si>
  <si>
    <t>Totaal Groen</t>
  </si>
  <si>
    <t>Totaal Geel</t>
  </si>
  <si>
    <t>Totaal Rood</t>
  </si>
  <si>
    <t>Totaal Escalaties (Ja)</t>
  </si>
  <si>
    <t>Totaal Urgent</t>
  </si>
  <si>
    <t>Totaal verlopen deadlines</t>
  </si>
  <si>
    <t>LIJSTEN — Instelbare Dropdown Waarden (Geldt voor ALLE portefeuilles)</t>
  </si>
  <si>
    <t>Pas waarden aan of voeg toe om dropdowns in ALLE formulieren te wijzigen. Maximaal 49 waarden per kolom (rij 3 t/m 51).</t>
  </si>
  <si>
    <t>Status</t>
  </si>
  <si>
    <t>Prioriteit</t>
  </si>
  <si>
    <t>Categorie</t>
  </si>
  <si>
    <t>Commissie/Werkgroep</t>
  </si>
  <si>
    <t>Portefeuillehouder</t>
  </si>
  <si>
    <t>Bestuurlijk</t>
  </si>
  <si>
    <t>CW</t>
  </si>
  <si>
    <t>Financieel</t>
  </si>
  <si>
    <t>CC</t>
  </si>
  <si>
    <t>Operationeel</t>
  </si>
  <si>
    <t>AZ</t>
  </si>
  <si>
    <t>Communicatie</t>
  </si>
  <si>
    <t>BN</t>
  </si>
  <si>
    <t>Strategisch</t>
  </si>
  <si>
    <t>AN</t>
  </si>
  <si>
    <t>Juridisch</t>
  </si>
  <si>
    <t>CO</t>
  </si>
  <si>
    <t>Overige</t>
  </si>
  <si>
    <t>BZ</t>
  </si>
  <si>
    <t>STAVAZA — STAND VAN ZAKEN</t>
  </si>
  <si>
    <t>Gouverneursraad Vergadering — Portefeuille: Secretariaat</t>
  </si>
  <si>
    <t>Portefeuille:</t>
  </si>
  <si>
    <t>Portefeuillehouder:</t>
  </si>
  <si>
    <t>Vergadering datum:</t>
  </si>
  <si>
    <t>Commissie/Werkgroep:</t>
  </si>
  <si>
    <t>Datum ingevuld:</t>
  </si>
  <si>
    <t>Gemaakt door:</t>
  </si>
  <si>
    <t>Vul dit formulier 48 uur vóór de Gouverneursraad vergadering in. Eén rij per onderwerp. Status: Groen = op schema, Geel = aandacht, Rood = kritiek/blokkade. Licht Rood-statussen VÓÓR de vergadering toe bij de voorzitter.</t>
  </si>
  <si>
    <t>Nr.</t>
  </si>
  <si>
    <t>Onderwerp / Activiteit</t>
  </si>
  <si>
    <t>Wat gaat goed</t>
  </si>
  <si>
    <t>Aandacht nodig</t>
  </si>
  <si>
    <t>Kritieke punten / Blokkades</t>
  </si>
  <si>
    <t>Actie / Beslissing gevraagd</t>
  </si>
  <si>
    <t>Actie-eigenaar</t>
  </si>
  <si>
    <t>Deadline</t>
  </si>
  <si>
    <t>Escalatie naar GR?</t>
  </si>
  <si>
    <t>Gouverneursraad Vergadering — Portefeuille: Financiën</t>
  </si>
  <si>
    <t>Gouverneursraad Vergadering — Portefeuille: Activiteiten/GST</t>
  </si>
  <si>
    <t>Gouverneursraad Vergadering — Portefeuille: Ledenbeleid/GMT</t>
  </si>
  <si>
    <t>Gouverneursraad Vergadering — Portefeuille: Opleidingen/GLT</t>
  </si>
  <si>
    <t>Gouverneursraad Vergadering — Portefeuille: Jeugd</t>
  </si>
  <si>
    <t>TOELICHTING — Master Stavaza Template</t>
  </si>
  <si>
    <t>ALGEMEEN</t>
  </si>
  <si>
    <t>Doel</t>
  </si>
  <si>
    <t>Dit bestand bevat de Stavaza-updates van ALLE 6 portefeuilles in één workbook. Elk portefeuille heeft een eigen 'Stavaza [Naam]' blad. Het 'Master Samenvatting' blad consolideert alle data automatisch.</t>
  </si>
  <si>
    <t>Structuur</t>
  </si>
  <si>
    <t>• Lijsten: Centraal werkblad met dropdown-waarden voor ALLE formulieren
• 6x Stavaza [Portefeuille]: Individuele formulieren per portefeuillehouder
• Master Samenvatting: Geaggregeerd dashboard met per-portefeuille rijen + totalen
• Toelichting Master: Deze handleiding</t>
  </si>
  <si>
    <t>WERKING</t>
  </si>
  <si>
    <t>Invullen</t>
  </si>
  <si>
    <t>Elke portefeuillehouder vult zijn/haar eigen 'Stavaza [Naam]' blad in. Dropdowns komen van het centrale 'Lijsten' blad.</t>
  </si>
  <si>
    <t>Automatisch</t>
  </si>
  <si>
    <t>Het 'Master Samenvatting' blad trekt via formules alle data uit de 6 portefeuille-bladen. Geen handmatige actie nodig.</t>
  </si>
  <si>
    <t>Verversen</t>
  </si>
  <si>
    <t>Na invullen: Data &gt; Alle berekenen (F9) of bestand sluiten/openen. Formules updaten automatisch.</t>
  </si>
  <si>
    <t>LIJSTEN AANPASSEN</t>
  </si>
  <si>
    <t>Centraal</t>
  </si>
  <si>
    <t>Pas dropdown-waarden aan in het 'Lijsten' blad. Alle 6 formulieren gebruiken dezelfde named ranges (_Portefeuille, _Status, _Prioriteit, _Categorie, _Commissie, _Houder).</t>
  </si>
  <si>
    <t>Nieuwe waarden</t>
  </si>
  <si>
    <t>Typ nieuwe waarden in kolom A-F vanaf rij 4. Maximaal 49 waarden per kolom.</t>
  </si>
  <si>
    <t>KLEURCODERING</t>
  </si>
  <si>
    <t>Groen = op schema • Geel = aandacht nodig • Rood = kritiek/blokkade</t>
  </si>
  <si>
    <t>Urgent (rood) • Hoog (oranje) • Gemiddeld (blauw) • Laag (grijs)</t>
  </si>
  <si>
    <t>Verlopen (rood) • ≤ 7 dagen (oranje) • ≤ 30 dagen (geel)</t>
  </si>
  <si>
    <t>Escalatie</t>
  </si>
  <si>
    <t>Ja = rood vet • Overleg = oranje</t>
  </si>
  <si>
    <t>POORTEFEUILLES &amp; HOUDERS</t>
  </si>
  <si>
    <t>test</t>
  </si>
  <si>
    <t>Ja</t>
  </si>
  <si>
    <t>nee</t>
  </si>
  <si>
    <t>test 2</t>
  </si>
  <si>
    <t>jh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</si>
</sst>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17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i/>
      <sz val="10"/>
      <color rgb="FF6B7280"/>
      <name val="Calibri"/>
    </font>
    <font>
      <b/>
      <sz val="11"/>
      <color rgb="FFFFFFFF"/>
      <name val="Calibri"/>
    </font>
    <font>
      <sz val="11"/>
      <color rgb="FF1F2937"/>
      <name val="Calibri"/>
    </font>
    <font>
      <b/>
      <sz val="20"/>
      <color rgb="FFFFFFFF"/>
      <name val="Calibri"/>
    </font>
    <font>
      <sz val="14"/>
      <color rgb="FFFFFFFF"/>
      <name val="Calibri"/>
    </font>
    <font>
      <b/>
      <sz val="11"/>
      <color rgb="FF003366"/>
      <name val="Calibri"/>
    </font>
    <font>
      <sz val="10"/>
      <color rgb="FF1F2937"/>
      <name val="Calibri"/>
    </font>
    <font>
      <b/>
      <sz val="10"/>
      <color rgb="FF003366"/>
      <name val="Calibri"/>
    </font>
    <font>
      <b/>
      <sz val="12"/>
      <color rgb="FF1F2937"/>
      <name val="Calibri"/>
    </font>
    <font>
      <sz val="12"/>
      <color rgb="FF1F2937"/>
      <name val="Calibri"/>
    </font>
    <font>
      <b/>
      <sz val="11"/>
      <color rgb="FF1F2937"/>
      <name val="Calibri"/>
    </font>
    <font>
      <b/>
      <sz val="14"/>
      <color rgb="FF3B82F6"/>
      <name val="Calibri"/>
    </font>
    <font>
      <b/>
      <sz val="16"/>
      <color rgb="FF3B82F6"/>
      <name val="Calibri"/>
    </font>
    <font>
      <b/>
      <sz val="16"/>
      <color rgb="FFFFFFFF"/>
      <name val="Calibri"/>
    </font>
    <font>
      <b/>
      <sz val="12"/>
      <color rgb="FFFFFFFF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03366"/>
        <bgColor rgb="FF003366"/>
      </patternFill>
    </fill>
    <fill>
      <patternFill patternType="solid">
        <fgColor rgb="FF335599"/>
        <bgColor rgb="FF335599"/>
      </patternFill>
    </fill>
    <fill>
      <patternFill patternType="solid">
        <fgColor rgb="FFF8F9FA"/>
        <bgColor rgb="FFF8F9FA"/>
      </patternFill>
    </fill>
    <fill>
      <patternFill patternType="solid">
        <fgColor rgb="FFF3F4F6"/>
        <bgColor rgb="FFF3F4F6"/>
      </patternFill>
    </fill>
    <fill>
      <patternFill patternType="solid">
        <fgColor rgb="FF3B82F6"/>
        <bgColor rgb="FF3B82F6"/>
      </patternFill>
    </fill>
    <fill>
      <patternFill patternType="solid">
        <fgColor rgb="FF00A859"/>
        <bgColor rgb="FF00A859"/>
      </patternFill>
    </fill>
    <fill>
      <patternFill patternType="solid">
        <fgColor rgb="FFF59E0B"/>
        <bgColor rgb="FFF59E0B"/>
      </patternFill>
    </fill>
    <fill>
      <patternFill patternType="solid">
        <fgColor rgb="FFEF4444"/>
        <bgColor rgb="FFEF4444"/>
      </patternFill>
    </fill>
    <fill>
      <patternFill patternType="solid">
        <fgColor rgb="FF9CA3AF"/>
        <bgColor rgb="FF9CA3AF"/>
      </patternFill>
    </fill>
    <fill>
      <patternFill patternType="solid">
        <fgColor rgb="FFFEF3C7"/>
        <bgColor rgb="FFFEF3C7"/>
      </patternFill>
    </fill>
  </fills>
  <borders count="4">
    <border>
      <left/>
      <right/>
      <top/>
      <bottom/>
      <diagonal/>
    </border>
    <border>
      <left style="thin">
        <color rgb="FF003366"/>
      </left>
      <right style="thin">
        <color rgb="FF003366"/>
      </right>
      <top style="thin">
        <color rgb="FF003366"/>
      </top>
      <bottom style="thin">
        <color rgb="FF003366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 style="medium">
        <color rgb="FF003366"/>
      </left>
      <right style="medium">
        <color rgb="FF003366"/>
      </right>
      <top style="medium">
        <color rgb="FF003366"/>
      </top>
      <bottom style="medium">
        <color rgb="FF003366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7" fillId="0" borderId="0" xfId="0" applyFont="1" applyAlignment="1">
      <alignment horizontal="right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10" fillId="7" borderId="2" xfId="0" applyFont="1" applyFill="1" applyBorder="1" applyAlignment="1">
      <alignment horizontal="center" vertical="center" wrapText="1"/>
    </xf>
    <xf numFmtId="0" fontId="10" fillId="8" borderId="2" xfId="0" applyFont="1" applyFill="1" applyBorder="1" applyAlignment="1">
      <alignment horizontal="center" vertical="center" wrapText="1"/>
    </xf>
    <xf numFmtId="0" fontId="10" fillId="9" borderId="2" xfId="0" applyFont="1" applyFill="1" applyBorder="1" applyAlignment="1">
      <alignment horizontal="center" vertical="center" wrapText="1"/>
    </xf>
    <xf numFmtId="0" fontId="10" fillId="1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13" fillId="7" borderId="2" xfId="0" applyFont="1" applyFill="1" applyBorder="1" applyAlignment="1">
      <alignment horizontal="center" vertical="center" wrapText="1"/>
    </xf>
    <xf numFmtId="0" fontId="13" fillId="8" borderId="2" xfId="0" applyFont="1" applyFill="1" applyBorder="1" applyAlignment="1">
      <alignment horizontal="center" vertical="center" wrapText="1"/>
    </xf>
    <xf numFmtId="0" fontId="13" fillId="9" borderId="2" xfId="0" applyFont="1" applyFill="1" applyBorder="1" applyAlignment="1">
      <alignment horizontal="center" vertical="center" wrapText="1"/>
    </xf>
    <xf numFmtId="0" fontId="13" fillId="10" borderId="2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 wrapText="1"/>
    </xf>
    <xf numFmtId="0" fontId="10" fillId="11" borderId="2" xfId="0" applyFont="1" applyFill="1" applyBorder="1" applyAlignment="1">
      <alignment horizontal="center" vertical="center" wrapText="1"/>
    </xf>
    <xf numFmtId="0" fontId="13" fillId="11" borderId="2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top" wrapText="1"/>
    </xf>
    <xf numFmtId="164" fontId="8" fillId="0" borderId="2" xfId="0" applyNumberFormat="1" applyFont="1" applyBorder="1" applyAlignment="1">
      <alignment horizontal="left" vertical="top" wrapText="1"/>
    </xf>
    <xf numFmtId="0" fontId="9" fillId="5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left" vertical="top" wrapText="1"/>
    </xf>
    <xf numFmtId="164" fontId="8" fillId="5" borderId="2" xfId="0" applyNumberFormat="1" applyFont="1" applyFill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1" fillId="6" borderId="0" xfId="0" applyFont="1" applyFill="1" applyAlignment="1">
      <alignment horizontal="center" vertical="center" wrapText="1"/>
    </xf>
    <xf numFmtId="0" fontId="0" fillId="0" borderId="0" xfId="0"/>
    <xf numFmtId="0" fontId="5" fillId="6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164" fontId="11" fillId="0" borderId="0" xfId="0" applyNumberFormat="1" applyFont="1" applyAlignment="1">
      <alignment horizontal="left" vertical="center" wrapText="1"/>
    </xf>
    <xf numFmtId="164" fontId="10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164" fontId="4" fillId="4" borderId="2" xfId="0" applyNumberFormat="1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left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</cellXfs>
  <cellStyles count="1">
    <cellStyle name="Standaard" xfId="0" builtinId="0"/>
  </cellStyles>
  <dxfs count="72">
    <dxf>
      <font>
        <sz val="10"/>
        <color rgb="FFF59E0B"/>
        <name val="Calibri"/>
      </font>
    </dxf>
    <dxf>
      <font>
        <b/>
        <sz val="10"/>
        <color rgb="FFEF4444"/>
        <name val="Calibri"/>
      </font>
    </dxf>
    <dxf>
      <font>
        <sz val="10"/>
        <color rgb="FF1F2937"/>
        <name val="Calibri"/>
      </font>
      <fill>
        <patternFill patternType="solid">
          <fgColor rgb="FFFEF3C7"/>
          <bgColor rgb="FFFEF3C7"/>
        </patternFill>
      </fill>
    </dxf>
    <dxf>
      <font>
        <b/>
        <sz val="10"/>
        <color rgb="FFFFFFFF"/>
        <name val="Calibri"/>
      </font>
      <fill>
        <patternFill patternType="solid">
          <fgColor rgb="FFF59E0B"/>
          <bgColor rgb="FFF59E0B"/>
        </patternFill>
      </fill>
    </dxf>
    <dxf>
      <font>
        <b/>
        <sz val="10"/>
        <color rgb="FFFFFFFF"/>
        <name val="Calibri"/>
      </font>
      <fill>
        <patternFill patternType="solid">
          <fgColor rgb="FFEF4444"/>
          <bgColor rgb="FFEF4444"/>
        </patternFill>
      </fill>
    </dxf>
    <dxf>
      <font>
        <b/>
        <sz val="10"/>
        <color rgb="FFFFFFFF"/>
        <name val="Calibri"/>
      </font>
      <fill>
        <patternFill patternType="solid">
          <fgColor rgb="FF9CA3AF"/>
          <bgColor rgb="FF9CA3AF"/>
        </patternFill>
      </fill>
    </dxf>
    <dxf>
      <font>
        <b/>
        <sz val="10"/>
        <color rgb="FFFFFFFF"/>
        <name val="Calibri"/>
      </font>
      <fill>
        <patternFill patternType="solid">
          <fgColor rgb="FF3B82F6"/>
          <bgColor rgb="FF3B82F6"/>
        </patternFill>
      </fill>
    </dxf>
    <dxf>
      <font>
        <b/>
        <sz val="10"/>
        <color rgb="FFFFFFFF"/>
        <name val="Calibri"/>
      </font>
      <fill>
        <patternFill patternType="solid">
          <fgColor rgb="FFF59E0B"/>
          <bgColor rgb="FFF59E0B"/>
        </patternFill>
      </fill>
    </dxf>
    <dxf>
      <font>
        <b/>
        <sz val="10"/>
        <color rgb="FFFFFFFF"/>
        <name val="Calibri"/>
      </font>
      <fill>
        <patternFill patternType="solid">
          <fgColor rgb="FFEF4444"/>
          <bgColor rgb="FFEF4444"/>
        </patternFill>
      </fill>
    </dxf>
    <dxf>
      <font>
        <b/>
        <sz val="10"/>
        <color rgb="FFFFFFFF"/>
        <name val="Calibri"/>
      </font>
      <fill>
        <patternFill patternType="solid">
          <fgColor rgb="FFEF4444"/>
          <bgColor rgb="FFEF4444"/>
        </patternFill>
      </fill>
    </dxf>
    <dxf>
      <font>
        <b/>
        <sz val="10"/>
        <color rgb="FFFFFFFF"/>
        <name val="Calibri"/>
      </font>
      <fill>
        <patternFill patternType="solid">
          <fgColor rgb="FFF59E0B"/>
          <bgColor rgb="FFF59E0B"/>
        </patternFill>
      </fill>
    </dxf>
    <dxf>
      <font>
        <b/>
        <sz val="10"/>
        <color rgb="FFFFFFFF"/>
        <name val="Calibri"/>
      </font>
      <fill>
        <patternFill patternType="solid">
          <fgColor rgb="FF00A859"/>
          <bgColor rgb="FF00A859"/>
        </patternFill>
      </fill>
    </dxf>
    <dxf>
      <font>
        <sz val="10"/>
        <color rgb="FFF59E0B"/>
        <name val="Calibri"/>
      </font>
    </dxf>
    <dxf>
      <font>
        <b/>
        <sz val="10"/>
        <color rgb="FFEF4444"/>
        <name val="Calibri"/>
      </font>
    </dxf>
    <dxf>
      <font>
        <sz val="10"/>
        <color rgb="FF1F2937"/>
        <name val="Calibri"/>
      </font>
      <fill>
        <patternFill patternType="solid">
          <fgColor rgb="FFFEF3C7"/>
          <bgColor rgb="FFFEF3C7"/>
        </patternFill>
      </fill>
    </dxf>
    <dxf>
      <font>
        <b/>
        <sz val="10"/>
        <color rgb="FFFFFFFF"/>
        <name val="Calibri"/>
      </font>
      <fill>
        <patternFill patternType="solid">
          <fgColor rgb="FFF59E0B"/>
          <bgColor rgb="FFF59E0B"/>
        </patternFill>
      </fill>
    </dxf>
    <dxf>
      <font>
        <b/>
        <sz val="10"/>
        <color rgb="FFFFFFFF"/>
        <name val="Calibri"/>
      </font>
      <fill>
        <patternFill patternType="solid">
          <fgColor rgb="FFEF4444"/>
          <bgColor rgb="FFEF4444"/>
        </patternFill>
      </fill>
    </dxf>
    <dxf>
      <font>
        <b/>
        <sz val="10"/>
        <color rgb="FFFFFFFF"/>
        <name val="Calibri"/>
      </font>
      <fill>
        <patternFill patternType="solid">
          <fgColor rgb="FF9CA3AF"/>
          <bgColor rgb="FF9CA3AF"/>
        </patternFill>
      </fill>
    </dxf>
    <dxf>
      <font>
        <b/>
        <sz val="10"/>
        <color rgb="FFFFFFFF"/>
        <name val="Calibri"/>
      </font>
      <fill>
        <patternFill patternType="solid">
          <fgColor rgb="FF3B82F6"/>
          <bgColor rgb="FF3B82F6"/>
        </patternFill>
      </fill>
    </dxf>
    <dxf>
      <font>
        <b/>
        <sz val="10"/>
        <color rgb="FFFFFFFF"/>
        <name val="Calibri"/>
      </font>
      <fill>
        <patternFill patternType="solid">
          <fgColor rgb="FFF59E0B"/>
          <bgColor rgb="FFF59E0B"/>
        </patternFill>
      </fill>
    </dxf>
    <dxf>
      <font>
        <b/>
        <sz val="10"/>
        <color rgb="FFFFFFFF"/>
        <name val="Calibri"/>
      </font>
      <fill>
        <patternFill patternType="solid">
          <fgColor rgb="FFEF4444"/>
          <bgColor rgb="FFEF4444"/>
        </patternFill>
      </fill>
    </dxf>
    <dxf>
      <font>
        <b/>
        <sz val="10"/>
        <color rgb="FFFFFFFF"/>
        <name val="Calibri"/>
      </font>
      <fill>
        <patternFill patternType="solid">
          <fgColor rgb="FFEF4444"/>
          <bgColor rgb="FFEF4444"/>
        </patternFill>
      </fill>
    </dxf>
    <dxf>
      <font>
        <b/>
        <sz val="10"/>
        <color rgb="FFFFFFFF"/>
        <name val="Calibri"/>
      </font>
      <fill>
        <patternFill patternType="solid">
          <fgColor rgb="FFF59E0B"/>
          <bgColor rgb="FFF59E0B"/>
        </patternFill>
      </fill>
    </dxf>
    <dxf>
      <font>
        <b/>
        <sz val="10"/>
        <color rgb="FFFFFFFF"/>
        <name val="Calibri"/>
      </font>
      <fill>
        <patternFill patternType="solid">
          <fgColor rgb="FF00A859"/>
          <bgColor rgb="FF00A859"/>
        </patternFill>
      </fill>
    </dxf>
    <dxf>
      <font>
        <sz val="10"/>
        <color rgb="FFF59E0B"/>
        <name val="Calibri"/>
      </font>
    </dxf>
    <dxf>
      <font>
        <b/>
        <sz val="10"/>
        <color rgb="FFEF4444"/>
        <name val="Calibri"/>
      </font>
    </dxf>
    <dxf>
      <font>
        <sz val="10"/>
        <color rgb="FF1F2937"/>
        <name val="Calibri"/>
      </font>
      <fill>
        <patternFill patternType="solid">
          <fgColor rgb="FFFEF3C7"/>
          <bgColor rgb="FFFEF3C7"/>
        </patternFill>
      </fill>
    </dxf>
    <dxf>
      <font>
        <b/>
        <sz val="10"/>
        <color rgb="FFFFFFFF"/>
        <name val="Calibri"/>
      </font>
      <fill>
        <patternFill patternType="solid">
          <fgColor rgb="FFF59E0B"/>
          <bgColor rgb="FFF59E0B"/>
        </patternFill>
      </fill>
    </dxf>
    <dxf>
      <font>
        <b/>
        <sz val="10"/>
        <color rgb="FFFFFFFF"/>
        <name val="Calibri"/>
      </font>
      <fill>
        <patternFill patternType="solid">
          <fgColor rgb="FFEF4444"/>
          <bgColor rgb="FFEF4444"/>
        </patternFill>
      </fill>
    </dxf>
    <dxf>
      <font>
        <b/>
        <sz val="10"/>
        <color rgb="FFFFFFFF"/>
        <name val="Calibri"/>
      </font>
      <fill>
        <patternFill patternType="solid">
          <fgColor rgb="FF9CA3AF"/>
          <bgColor rgb="FF9CA3AF"/>
        </patternFill>
      </fill>
    </dxf>
    <dxf>
      <font>
        <b/>
        <sz val="10"/>
        <color rgb="FFFFFFFF"/>
        <name val="Calibri"/>
      </font>
      <fill>
        <patternFill patternType="solid">
          <fgColor rgb="FF3B82F6"/>
          <bgColor rgb="FF3B82F6"/>
        </patternFill>
      </fill>
    </dxf>
    <dxf>
      <font>
        <b/>
        <sz val="10"/>
        <color rgb="FFFFFFFF"/>
        <name val="Calibri"/>
      </font>
      <fill>
        <patternFill patternType="solid">
          <fgColor rgb="FFF59E0B"/>
          <bgColor rgb="FFF59E0B"/>
        </patternFill>
      </fill>
    </dxf>
    <dxf>
      <font>
        <b/>
        <sz val="10"/>
        <color rgb="FFFFFFFF"/>
        <name val="Calibri"/>
      </font>
      <fill>
        <patternFill patternType="solid">
          <fgColor rgb="FFEF4444"/>
          <bgColor rgb="FFEF4444"/>
        </patternFill>
      </fill>
    </dxf>
    <dxf>
      <font>
        <b/>
        <sz val="10"/>
        <color rgb="FFFFFFFF"/>
        <name val="Calibri"/>
      </font>
      <fill>
        <patternFill patternType="solid">
          <fgColor rgb="FFEF4444"/>
          <bgColor rgb="FFEF4444"/>
        </patternFill>
      </fill>
    </dxf>
    <dxf>
      <font>
        <b/>
        <sz val="10"/>
        <color rgb="FFFFFFFF"/>
        <name val="Calibri"/>
      </font>
      <fill>
        <patternFill patternType="solid">
          <fgColor rgb="FFF59E0B"/>
          <bgColor rgb="FFF59E0B"/>
        </patternFill>
      </fill>
    </dxf>
    <dxf>
      <font>
        <b/>
        <sz val="10"/>
        <color rgb="FFFFFFFF"/>
        <name val="Calibri"/>
      </font>
      <fill>
        <patternFill patternType="solid">
          <fgColor rgb="FF00A859"/>
          <bgColor rgb="FF00A859"/>
        </patternFill>
      </fill>
    </dxf>
    <dxf>
      <font>
        <sz val="10"/>
        <color rgb="FFF59E0B"/>
        <name val="Calibri"/>
      </font>
    </dxf>
    <dxf>
      <font>
        <b/>
        <sz val="10"/>
        <color rgb="FFEF4444"/>
        <name val="Calibri"/>
      </font>
    </dxf>
    <dxf>
      <font>
        <sz val="10"/>
        <color rgb="FF1F2937"/>
        <name val="Calibri"/>
      </font>
      <fill>
        <patternFill patternType="solid">
          <fgColor rgb="FFFEF3C7"/>
          <bgColor rgb="FFFEF3C7"/>
        </patternFill>
      </fill>
    </dxf>
    <dxf>
      <font>
        <b/>
        <sz val="10"/>
        <color rgb="FFFFFFFF"/>
        <name val="Calibri"/>
      </font>
      <fill>
        <patternFill patternType="solid">
          <fgColor rgb="FFF59E0B"/>
          <bgColor rgb="FFF59E0B"/>
        </patternFill>
      </fill>
    </dxf>
    <dxf>
      <font>
        <b/>
        <sz val="10"/>
        <color rgb="FFFFFFFF"/>
        <name val="Calibri"/>
      </font>
      <fill>
        <patternFill patternType="solid">
          <fgColor rgb="FFEF4444"/>
          <bgColor rgb="FFEF4444"/>
        </patternFill>
      </fill>
    </dxf>
    <dxf>
      <font>
        <b/>
        <sz val="10"/>
        <color rgb="FFFFFFFF"/>
        <name val="Calibri"/>
      </font>
      <fill>
        <patternFill patternType="solid">
          <fgColor rgb="FF9CA3AF"/>
          <bgColor rgb="FF9CA3AF"/>
        </patternFill>
      </fill>
    </dxf>
    <dxf>
      <font>
        <b/>
        <sz val="10"/>
        <color rgb="FFFFFFFF"/>
        <name val="Calibri"/>
      </font>
      <fill>
        <patternFill patternType="solid">
          <fgColor rgb="FF3B82F6"/>
          <bgColor rgb="FF3B82F6"/>
        </patternFill>
      </fill>
    </dxf>
    <dxf>
      <font>
        <b/>
        <sz val="10"/>
        <color rgb="FFFFFFFF"/>
        <name val="Calibri"/>
      </font>
      <fill>
        <patternFill patternType="solid">
          <fgColor rgb="FFF59E0B"/>
          <bgColor rgb="FFF59E0B"/>
        </patternFill>
      </fill>
    </dxf>
    <dxf>
      <font>
        <b/>
        <sz val="10"/>
        <color rgb="FFFFFFFF"/>
        <name val="Calibri"/>
      </font>
      <fill>
        <patternFill patternType="solid">
          <fgColor rgb="FFEF4444"/>
          <bgColor rgb="FFEF4444"/>
        </patternFill>
      </fill>
    </dxf>
    <dxf>
      <font>
        <b/>
        <sz val="10"/>
        <color rgb="FFFFFFFF"/>
        <name val="Calibri"/>
      </font>
      <fill>
        <patternFill patternType="solid">
          <fgColor rgb="FFEF4444"/>
          <bgColor rgb="FFEF4444"/>
        </patternFill>
      </fill>
    </dxf>
    <dxf>
      <font>
        <b/>
        <sz val="10"/>
        <color rgb="FFFFFFFF"/>
        <name val="Calibri"/>
      </font>
      <fill>
        <patternFill patternType="solid">
          <fgColor rgb="FFF59E0B"/>
          <bgColor rgb="FFF59E0B"/>
        </patternFill>
      </fill>
    </dxf>
    <dxf>
      <font>
        <b/>
        <sz val="10"/>
        <color rgb="FFFFFFFF"/>
        <name val="Calibri"/>
      </font>
      <fill>
        <patternFill patternType="solid">
          <fgColor rgb="FF00A859"/>
          <bgColor rgb="FF00A859"/>
        </patternFill>
      </fill>
    </dxf>
    <dxf>
      <font>
        <sz val="10"/>
        <color rgb="FFF59E0B"/>
        <name val="Calibri"/>
      </font>
    </dxf>
    <dxf>
      <font>
        <b/>
        <sz val="10"/>
        <color rgb="FFEF4444"/>
        <name val="Calibri"/>
      </font>
    </dxf>
    <dxf>
      <font>
        <sz val="10"/>
        <color rgb="FF1F2937"/>
        <name val="Calibri"/>
      </font>
      <fill>
        <patternFill patternType="solid">
          <fgColor rgb="FFFEF3C7"/>
          <bgColor rgb="FFFEF3C7"/>
        </patternFill>
      </fill>
    </dxf>
    <dxf>
      <font>
        <b/>
        <sz val="10"/>
        <color rgb="FFFFFFFF"/>
        <name val="Calibri"/>
      </font>
      <fill>
        <patternFill patternType="solid">
          <fgColor rgb="FFF59E0B"/>
          <bgColor rgb="FFF59E0B"/>
        </patternFill>
      </fill>
    </dxf>
    <dxf>
      <font>
        <b/>
        <sz val="10"/>
        <color rgb="FFFFFFFF"/>
        <name val="Calibri"/>
      </font>
      <fill>
        <patternFill patternType="solid">
          <fgColor rgb="FFEF4444"/>
          <bgColor rgb="FFEF4444"/>
        </patternFill>
      </fill>
    </dxf>
    <dxf>
      <font>
        <b/>
        <sz val="10"/>
        <color rgb="FFFFFFFF"/>
        <name val="Calibri"/>
      </font>
      <fill>
        <patternFill patternType="solid">
          <fgColor rgb="FF9CA3AF"/>
          <bgColor rgb="FF9CA3AF"/>
        </patternFill>
      </fill>
    </dxf>
    <dxf>
      <font>
        <b/>
        <sz val="10"/>
        <color rgb="FFFFFFFF"/>
        <name val="Calibri"/>
      </font>
      <fill>
        <patternFill patternType="solid">
          <fgColor rgb="FF3B82F6"/>
          <bgColor rgb="FF3B82F6"/>
        </patternFill>
      </fill>
    </dxf>
    <dxf>
      <font>
        <b/>
        <sz val="10"/>
        <color rgb="FFFFFFFF"/>
        <name val="Calibri"/>
      </font>
      <fill>
        <patternFill patternType="solid">
          <fgColor rgb="FFF59E0B"/>
          <bgColor rgb="FFF59E0B"/>
        </patternFill>
      </fill>
    </dxf>
    <dxf>
      <font>
        <b/>
        <sz val="10"/>
        <color rgb="FFFFFFFF"/>
        <name val="Calibri"/>
      </font>
      <fill>
        <patternFill patternType="solid">
          <fgColor rgb="FFEF4444"/>
          <bgColor rgb="FFEF4444"/>
        </patternFill>
      </fill>
    </dxf>
    <dxf>
      <font>
        <b/>
        <sz val="10"/>
        <color rgb="FFFFFFFF"/>
        <name val="Calibri"/>
      </font>
      <fill>
        <patternFill patternType="solid">
          <fgColor rgb="FFEF4444"/>
          <bgColor rgb="FFEF4444"/>
        </patternFill>
      </fill>
    </dxf>
    <dxf>
      <font>
        <b/>
        <sz val="10"/>
        <color rgb="FFFFFFFF"/>
        <name val="Calibri"/>
      </font>
      <fill>
        <patternFill patternType="solid">
          <fgColor rgb="FFF59E0B"/>
          <bgColor rgb="FFF59E0B"/>
        </patternFill>
      </fill>
    </dxf>
    <dxf>
      <font>
        <b/>
        <sz val="10"/>
        <color rgb="FFFFFFFF"/>
        <name val="Calibri"/>
      </font>
      <fill>
        <patternFill patternType="solid">
          <fgColor rgb="FF00A859"/>
          <bgColor rgb="FF00A859"/>
        </patternFill>
      </fill>
    </dxf>
    <dxf>
      <font>
        <sz val="10"/>
        <color rgb="FFF59E0B"/>
        <name val="Calibri"/>
      </font>
    </dxf>
    <dxf>
      <font>
        <b/>
        <sz val="10"/>
        <color rgb="FFEF4444"/>
        <name val="Calibri"/>
      </font>
    </dxf>
    <dxf>
      <font>
        <sz val="10"/>
        <color rgb="FF1F2937"/>
        <name val="Calibri"/>
      </font>
      <fill>
        <patternFill patternType="solid">
          <fgColor rgb="FFFEF3C7"/>
          <bgColor rgb="FFFEF3C7"/>
        </patternFill>
      </fill>
    </dxf>
    <dxf>
      <font>
        <b/>
        <sz val="10"/>
        <color rgb="FFFFFFFF"/>
        <name val="Calibri"/>
      </font>
      <fill>
        <patternFill patternType="solid">
          <fgColor rgb="FFF59E0B"/>
          <bgColor rgb="FFF59E0B"/>
        </patternFill>
      </fill>
    </dxf>
    <dxf>
      <font>
        <b/>
        <sz val="10"/>
        <color rgb="FFFFFFFF"/>
        <name val="Calibri"/>
      </font>
      <fill>
        <patternFill patternType="solid">
          <fgColor rgb="FFEF4444"/>
          <bgColor rgb="FFEF4444"/>
        </patternFill>
      </fill>
    </dxf>
    <dxf>
      <font>
        <b/>
        <sz val="10"/>
        <color rgb="FFFFFFFF"/>
        <name val="Calibri"/>
      </font>
      <fill>
        <patternFill patternType="solid">
          <fgColor rgb="FF9CA3AF"/>
          <bgColor rgb="FF9CA3AF"/>
        </patternFill>
      </fill>
    </dxf>
    <dxf>
      <font>
        <b/>
        <sz val="10"/>
        <color rgb="FFFFFFFF"/>
        <name val="Calibri"/>
      </font>
      <fill>
        <patternFill patternType="solid">
          <fgColor rgb="FF3B82F6"/>
          <bgColor rgb="FF3B82F6"/>
        </patternFill>
      </fill>
    </dxf>
    <dxf>
      <font>
        <b/>
        <sz val="10"/>
        <color rgb="FFFFFFFF"/>
        <name val="Calibri"/>
      </font>
      <fill>
        <patternFill patternType="solid">
          <fgColor rgb="FFF59E0B"/>
          <bgColor rgb="FFF59E0B"/>
        </patternFill>
      </fill>
    </dxf>
    <dxf>
      <font>
        <b/>
        <sz val="10"/>
        <color rgb="FFFFFFFF"/>
        <name val="Calibri"/>
      </font>
      <fill>
        <patternFill patternType="solid">
          <fgColor rgb="FFEF4444"/>
          <bgColor rgb="FFEF4444"/>
        </patternFill>
      </fill>
    </dxf>
    <dxf>
      <font>
        <b/>
        <sz val="10"/>
        <color rgb="FFFFFFFF"/>
        <name val="Calibri"/>
      </font>
      <fill>
        <patternFill patternType="solid">
          <fgColor rgb="FFEF4444"/>
          <bgColor rgb="FFEF4444"/>
        </patternFill>
      </fill>
    </dxf>
    <dxf>
      <font>
        <b/>
        <sz val="10"/>
        <color rgb="FFFFFFFF"/>
        <name val="Calibri"/>
      </font>
      <fill>
        <patternFill patternType="solid">
          <fgColor rgb="FFF59E0B"/>
          <bgColor rgb="FFF59E0B"/>
        </patternFill>
      </fill>
    </dxf>
    <dxf>
      <font>
        <b/>
        <sz val="10"/>
        <color rgb="FFFFFFFF"/>
        <name val="Calibri"/>
      </font>
      <fill>
        <patternFill patternType="solid">
          <fgColor rgb="FF00A859"/>
          <bgColor rgb="FF00A85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 /><Relationship Id="rId13" Type="http://schemas.openxmlformats.org/officeDocument/2006/relationships/calcChain" Target="calcChain.xml" /><Relationship Id="rId3" Type="http://schemas.openxmlformats.org/officeDocument/2006/relationships/worksheet" Target="worksheets/sheet3.xml" /><Relationship Id="rId7" Type="http://schemas.openxmlformats.org/officeDocument/2006/relationships/worksheet" Target="worksheets/sheet7.xml" /><Relationship Id="rId12" Type="http://schemas.openxmlformats.org/officeDocument/2006/relationships/sharedStrings" Target="sharedString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11" Type="http://schemas.openxmlformats.org/officeDocument/2006/relationships/styles" Target="styles.xml" /><Relationship Id="rId5" Type="http://schemas.openxmlformats.org/officeDocument/2006/relationships/worksheet" Target="worksheets/sheet5.xml" /><Relationship Id="rId10" Type="http://schemas.openxmlformats.org/officeDocument/2006/relationships/theme" Target="theme/theme1.xml" /><Relationship Id="rId4" Type="http://schemas.openxmlformats.org/officeDocument/2006/relationships/worksheet" Target="worksheets/sheet4.xml" /><Relationship Id="rId9" Type="http://schemas.openxmlformats.org/officeDocument/2006/relationships/worksheet" Target="worksheets/sheet9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3B82F6"/>
    <pageSetUpPr fitToPage="1"/>
  </sheetPr>
  <dimension ref="B2:I56"/>
  <sheetViews>
    <sheetView showGridLines="0" tabSelected="1" topLeftCell="A23" workbookViewId="0">
      <selection activeCell="C13" sqref="C13"/>
    </sheetView>
  </sheetViews>
  <sheetFormatPr defaultRowHeight="15" x14ac:dyDescent="0.2"/>
  <cols>
    <col min="1" max="1" width="2.95703125" customWidth="1"/>
    <col min="2" max="2" width="22.05859375" customWidth="1"/>
    <col min="3" max="9" width="13.98828125" customWidth="1"/>
  </cols>
  <sheetData>
    <row r="2" spans="2:9" ht="42" customHeight="1" x14ac:dyDescent="0.2">
      <c r="B2" s="31" t="s">
        <v>0</v>
      </c>
      <c r="C2" s="30"/>
      <c r="D2" s="30"/>
      <c r="E2" s="30"/>
      <c r="F2" s="30"/>
      <c r="G2" s="30"/>
      <c r="H2" s="30"/>
      <c r="I2" s="30"/>
    </row>
    <row r="3" spans="2:9" ht="27.95" customHeight="1" x14ac:dyDescent="0.2">
      <c r="B3" s="32" t="s">
        <v>1</v>
      </c>
      <c r="C3" s="30"/>
      <c r="D3" s="30"/>
      <c r="E3" s="30"/>
      <c r="F3" s="30"/>
      <c r="G3" s="30"/>
      <c r="H3" s="30"/>
      <c r="I3" s="30"/>
    </row>
    <row r="5" spans="2:9" x14ac:dyDescent="0.2">
      <c r="B5" s="1" t="s">
        <v>2</v>
      </c>
      <c r="C5" s="34">
        <f>'Stavaza Secretariaat'!B4</f>
        <v>0</v>
      </c>
      <c r="D5" s="30"/>
      <c r="E5" s="30"/>
      <c r="F5" s="30"/>
      <c r="G5" s="30"/>
      <c r="H5" s="30"/>
      <c r="I5" s="30"/>
    </row>
    <row r="6" spans="2:9" x14ac:dyDescent="0.2">
      <c r="B6" s="1" t="s">
        <v>3</v>
      </c>
      <c r="C6" s="33">
        <f>'Stavaza Secretariaat'!B5</f>
        <v>0</v>
      </c>
      <c r="D6" s="30"/>
      <c r="E6" s="30"/>
      <c r="F6" s="30"/>
      <c r="G6" s="30"/>
      <c r="H6" s="30"/>
      <c r="I6" s="30"/>
    </row>
    <row r="8" spans="2:9" ht="30" customHeight="1" x14ac:dyDescent="0.2">
      <c r="B8" s="29" t="s">
        <v>4</v>
      </c>
      <c r="C8" s="30"/>
      <c r="D8" s="30"/>
      <c r="E8" s="30"/>
      <c r="F8" s="30"/>
      <c r="G8" s="30"/>
      <c r="H8" s="30"/>
      <c r="I8" s="30"/>
    </row>
    <row r="9" spans="2:9" ht="27.95" customHeight="1" x14ac:dyDescent="0.2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</row>
    <row r="10" spans="2:9" ht="27.95" customHeight="1" x14ac:dyDescent="0.2">
      <c r="B10" s="3" t="s">
        <v>11</v>
      </c>
      <c r="C10" s="4" t="s">
        <v>12</v>
      </c>
      <c r="D10" s="5" t="s">
        <v>13</v>
      </c>
      <c r="E10" s="6" t="s">
        <v>14</v>
      </c>
      <c r="F10" s="7" t="s">
        <v>15</v>
      </c>
    </row>
    <row r="11" spans="2:9" ht="27.95" customHeight="1" x14ac:dyDescent="0.2">
      <c r="B11" s="3" t="s">
        <v>16</v>
      </c>
      <c r="C11" s="4" t="s">
        <v>17</v>
      </c>
      <c r="D11" s="5" t="s">
        <v>18</v>
      </c>
      <c r="E11" s="6" t="s">
        <v>19</v>
      </c>
      <c r="F11" s="7" t="s">
        <v>20</v>
      </c>
    </row>
    <row r="12" spans="2:9" ht="27.95" customHeight="1" x14ac:dyDescent="0.2">
      <c r="B12" s="3" t="s">
        <v>21</v>
      </c>
      <c r="C12" s="4" t="s">
        <v>22</v>
      </c>
      <c r="D12" s="5" t="s">
        <v>23</v>
      </c>
      <c r="E12" s="6" t="s">
        <v>24</v>
      </c>
      <c r="F12" s="7" t="s">
        <v>25</v>
      </c>
    </row>
    <row r="13" spans="2:9" ht="27.95" customHeight="1" x14ac:dyDescent="0.2">
      <c r="B13" s="3" t="s">
        <v>26</v>
      </c>
      <c r="C13" s="4" t="s">
        <v>27</v>
      </c>
      <c r="D13" s="5" t="s">
        <v>28</v>
      </c>
      <c r="E13" s="6" t="s">
        <v>29</v>
      </c>
      <c r="F13" s="7" t="s">
        <v>30</v>
      </c>
    </row>
    <row r="14" spans="2:9" ht="27.95" customHeight="1" x14ac:dyDescent="0.2">
      <c r="B14" s="3" t="s">
        <v>31</v>
      </c>
      <c r="C14" s="4" t="s">
        <v>32</v>
      </c>
      <c r="D14" s="5" t="s">
        <v>33</v>
      </c>
      <c r="E14" s="6" t="s">
        <v>34</v>
      </c>
      <c r="F14" s="7" t="s">
        <v>35</v>
      </c>
    </row>
    <row r="15" spans="2:9" ht="27.95" customHeight="1" x14ac:dyDescent="0.2">
      <c r="B15" s="3" t="s">
        <v>36</v>
      </c>
      <c r="C15" s="4" t="s">
        <v>37</v>
      </c>
      <c r="D15" s="5" t="s">
        <v>38</v>
      </c>
      <c r="E15" s="6" t="s">
        <v>39</v>
      </c>
      <c r="F15" s="7" t="s">
        <v>40</v>
      </c>
    </row>
    <row r="16" spans="2:9" ht="30" customHeight="1" x14ac:dyDescent="0.2">
      <c r="B16" s="8" t="s">
        <v>41</v>
      </c>
      <c r="C16" s="9">
        <f>COUNTIF('Stavaza Secretariaat'!D9:D28,"Groen")+COUNTIF('Stavaza Financien'!D9:D28,"Groen")+COUNTIF('Stavaza Activiteiten_GST'!D9:D28,"Groen")+COUNTIF('Stavaza Ledenbeleid_GMT'!D9:D28,"Groen")+COUNTIF('Stavaza Opleidingen_GLT'!D9:D28,"Groen")+COUNTIF('Stavaza Jeugd'!D9:D28,"Groen")</f>
        <v>1</v>
      </c>
      <c r="D16" s="10">
        <f>COUNTIF('Stavaza Secretariaat'!D9:D28,"Geel")+COUNTIF('Stavaza Financien'!D9:D28,"Geel")+COUNTIF('Stavaza Activiteiten_GST'!D9:D28,"Geel")+COUNTIF('Stavaza Ledenbeleid_GMT'!D9:D28,"Geel")+COUNTIF('Stavaza Opleidingen_GLT'!D9:D28,"Geel")+COUNTIF('Stavaza Jeugd'!D9:D28,"Geel")</f>
        <v>0</v>
      </c>
      <c r="E16" s="11">
        <f>COUNTIF('Stavaza Secretariaat'!D9:D28,"Rood")+COUNTIF('Stavaza Financien'!D9:D28,"Rood")+COUNTIF('Stavaza Activiteiten_GST'!D9:D28,"Rood")+COUNTIF('Stavaza Ledenbeleid_GMT'!D9:D28,"Rood")+COUNTIF('Stavaza Opleidingen_GLT'!D9:D28,"Rood")+COUNTIF('Stavaza Jeugd'!D9:D28,"Rood")</f>
        <v>0</v>
      </c>
      <c r="F16" s="12">
        <f>COUNTIF('Stavaza Secretariaat'!D9:D28,"N.v.t.")+COUNTIF('Stavaza Financien'!D9:D28,"N.v.t.")+COUNTIF('Stavaza Activiteiten_GST'!D9:D28,"N.v.t.")+COUNTIF('Stavaza Ledenbeleid_GMT'!D9:D28,"N.v.t.")+COUNTIF('Stavaza Opleidingen_GLT'!D9:D28,"N.v.t.")+COUNTIF('Stavaza Jeugd'!D9:D28,"N.v.t.")</f>
        <v>0</v>
      </c>
    </row>
    <row r="18" spans="2:9" ht="30" customHeight="1" x14ac:dyDescent="0.2">
      <c r="B18" s="29" t="s">
        <v>42</v>
      </c>
      <c r="C18" s="30"/>
      <c r="D18" s="30"/>
      <c r="E18" s="30"/>
      <c r="F18" s="30"/>
      <c r="G18" s="30"/>
      <c r="H18" s="30"/>
      <c r="I18" s="30"/>
    </row>
    <row r="19" spans="2:9" ht="27.95" customHeight="1" x14ac:dyDescent="0.2">
      <c r="B19" s="2" t="s">
        <v>5</v>
      </c>
      <c r="C19" s="2" t="s">
        <v>43</v>
      </c>
      <c r="D19" s="2" t="s">
        <v>44</v>
      </c>
      <c r="E19" s="2" t="s">
        <v>45</v>
      </c>
    </row>
    <row r="20" spans="2:9" ht="27.95" customHeight="1" x14ac:dyDescent="0.2">
      <c r="B20" s="3" t="s">
        <v>11</v>
      </c>
      <c r="C20" s="6" t="s">
        <v>46</v>
      </c>
      <c r="D20" s="5" t="s">
        <v>47</v>
      </c>
    </row>
    <row r="21" spans="2:9" ht="27.95" customHeight="1" x14ac:dyDescent="0.2">
      <c r="B21" s="3" t="s">
        <v>16</v>
      </c>
      <c r="C21" s="6" t="s">
        <v>48</v>
      </c>
      <c r="D21" s="5" t="s">
        <v>49</v>
      </c>
    </row>
    <row r="22" spans="2:9" ht="27.95" customHeight="1" x14ac:dyDescent="0.2">
      <c r="B22" s="3" t="s">
        <v>21</v>
      </c>
      <c r="C22" s="6" t="s">
        <v>50</v>
      </c>
      <c r="D22" s="5" t="s">
        <v>51</v>
      </c>
    </row>
    <row r="23" spans="2:9" ht="27.95" customHeight="1" x14ac:dyDescent="0.2">
      <c r="B23" s="3" t="s">
        <v>26</v>
      </c>
      <c r="C23" s="6" t="s">
        <v>52</v>
      </c>
      <c r="D23" s="5" t="s">
        <v>53</v>
      </c>
    </row>
    <row r="24" spans="2:9" ht="27.95" customHeight="1" x14ac:dyDescent="0.2">
      <c r="B24" s="3" t="s">
        <v>31</v>
      </c>
      <c r="C24" s="6" t="s">
        <v>54</v>
      </c>
      <c r="D24" s="5" t="s">
        <v>55</v>
      </c>
    </row>
    <row r="25" spans="2:9" ht="27.95" customHeight="1" x14ac:dyDescent="0.2">
      <c r="B25" s="3" t="s">
        <v>36</v>
      </c>
      <c r="C25" s="6" t="s">
        <v>56</v>
      </c>
      <c r="D25" s="5" t="s">
        <v>57</v>
      </c>
    </row>
    <row r="26" spans="2:9" ht="30" customHeight="1" x14ac:dyDescent="0.2">
      <c r="B26" s="8" t="s">
        <v>41</v>
      </c>
      <c r="C26" s="11">
        <f>COUNTIF('Stavaza Secretariaat'!L9:L28,"Ja")+COUNTIF('Stavaza Financien'!L9:L28,"Ja")+COUNTIF('Stavaza Activiteiten_GST'!L9:L28,"Ja")+COUNTIF('Stavaza Ledenbeleid_GMT'!L9:L28,"Ja")+COUNTIF('Stavaza Opleidingen_GLT'!L9:L28,"Ja")+COUNTIF('Stavaza Jeugd'!L9:L28,"Ja")</f>
        <v>1</v>
      </c>
      <c r="D26" s="10">
        <f>COUNTIF('Stavaza Secretariaat'!L9:L28,"Overleg")+COUNTIF('Stavaza Financien'!L9:L28,"Overleg")+COUNTIF('Stavaza Activiteiten_GST'!L9:L28,"Overleg")+COUNTIF('Stavaza Ledenbeleid_GMT'!L9:L28,"Overleg")+COUNTIF('Stavaza Opleidingen_GLT'!L9:L28,"Overleg")+COUNTIF('Stavaza Jeugd'!L9:L28,"Overleg")</f>
        <v>0</v>
      </c>
    </row>
    <row r="28" spans="2:9" ht="30" customHeight="1" x14ac:dyDescent="0.2">
      <c r="B28" s="29" t="s">
        <v>58</v>
      </c>
      <c r="C28" s="30"/>
      <c r="D28" s="30"/>
      <c r="E28" s="30"/>
      <c r="F28" s="30"/>
      <c r="G28" s="30"/>
      <c r="H28" s="30"/>
      <c r="I28" s="30"/>
    </row>
    <row r="29" spans="2:9" ht="27.95" customHeight="1" x14ac:dyDescent="0.2">
      <c r="B29" s="2" t="s">
        <v>5</v>
      </c>
      <c r="C29" s="2" t="s">
        <v>59</v>
      </c>
      <c r="D29" s="2" t="s">
        <v>60</v>
      </c>
      <c r="E29" s="2" t="s">
        <v>61</v>
      </c>
      <c r="F29" s="2" t="s">
        <v>62</v>
      </c>
      <c r="G29" s="2" t="s">
        <v>63</v>
      </c>
    </row>
    <row r="30" spans="2:9" ht="27.95" customHeight="1" x14ac:dyDescent="0.2">
      <c r="B30" s="3" t="s">
        <v>11</v>
      </c>
      <c r="C30" s="6" t="s">
        <v>64</v>
      </c>
      <c r="D30" s="5" t="s">
        <v>65</v>
      </c>
      <c r="E30" s="13" t="s">
        <v>66</v>
      </c>
      <c r="F30" s="7" t="s">
        <v>67</v>
      </c>
    </row>
    <row r="31" spans="2:9" ht="27.95" customHeight="1" x14ac:dyDescent="0.2">
      <c r="B31" s="3" t="s">
        <v>16</v>
      </c>
      <c r="C31" s="6" t="s">
        <v>68</v>
      </c>
      <c r="D31" s="5" t="s">
        <v>69</v>
      </c>
      <c r="E31" s="13" t="s">
        <v>70</v>
      </c>
      <c r="F31" s="7" t="s">
        <v>71</v>
      </c>
    </row>
    <row r="32" spans="2:9" ht="27.95" customHeight="1" x14ac:dyDescent="0.2">
      <c r="B32" s="3" t="s">
        <v>21</v>
      </c>
      <c r="C32" s="6" t="s">
        <v>72</v>
      </c>
      <c r="D32" s="5" t="s">
        <v>73</v>
      </c>
      <c r="E32" s="13" t="s">
        <v>74</v>
      </c>
      <c r="F32" s="7" t="s">
        <v>75</v>
      </c>
    </row>
    <row r="33" spans="2:9" ht="27.95" customHeight="1" x14ac:dyDescent="0.2">
      <c r="B33" s="3" t="s">
        <v>26</v>
      </c>
      <c r="C33" s="6" t="s">
        <v>76</v>
      </c>
      <c r="D33" s="5" t="s">
        <v>77</v>
      </c>
      <c r="E33" s="13" t="s">
        <v>78</v>
      </c>
      <c r="F33" s="7" t="s">
        <v>79</v>
      </c>
    </row>
    <row r="34" spans="2:9" ht="27.95" customHeight="1" x14ac:dyDescent="0.2">
      <c r="B34" s="3" t="s">
        <v>31</v>
      </c>
      <c r="C34" s="6" t="s">
        <v>80</v>
      </c>
      <c r="D34" s="5" t="s">
        <v>81</v>
      </c>
      <c r="E34" s="13" t="s">
        <v>82</v>
      </c>
      <c r="F34" s="7" t="s">
        <v>83</v>
      </c>
    </row>
    <row r="35" spans="2:9" ht="27.95" customHeight="1" x14ac:dyDescent="0.2">
      <c r="B35" s="3" t="s">
        <v>36</v>
      </c>
      <c r="C35" s="6" t="s">
        <v>84</v>
      </c>
      <c r="D35" s="5" t="s">
        <v>85</v>
      </c>
      <c r="E35" s="13" t="s">
        <v>86</v>
      </c>
      <c r="F35" s="7" t="s">
        <v>87</v>
      </c>
    </row>
    <row r="36" spans="2:9" ht="30" customHeight="1" x14ac:dyDescent="0.2">
      <c r="B36" s="8" t="s">
        <v>41</v>
      </c>
      <c r="C36" s="11">
        <f>COUNTIF('Stavaza Secretariaat'!E9:E28,"Urgent")+COUNTIF('Stavaza Financien'!E9:E28,"Urgent")+COUNTIF('Stavaza Activiteiten_GST'!E9:E28,"Urgent")+COUNTIF('Stavaza Ledenbeleid_GMT'!E9:E28,"Urgent")+COUNTIF('Stavaza Opleidingen_GLT'!E9:E28,"Urgent")+COUNTIF('Stavaza Jeugd'!E9:E28,"Urgent")</f>
        <v>0</v>
      </c>
      <c r="D36" s="10">
        <f>COUNTIF('Stavaza Secretariaat'!E9:E28,"Hoog")+COUNTIF('Stavaza Financien'!E9:E28,"Hoog")+COUNTIF('Stavaza Activiteiten_GST'!E9:E28,"Hoog")+COUNTIF('Stavaza Ledenbeleid_GMT'!E9:E28,"Hoog")+COUNTIF('Stavaza Opleidingen_GLT'!E9:E28,"Hoog")+COUNTIF('Stavaza Jeugd'!E9:E28,"Hoog")</f>
        <v>0</v>
      </c>
      <c r="E36" s="14">
        <f>COUNTIF('Stavaza Secretariaat'!E9:E28,"Gemiddeld")+COUNTIF('Stavaza Financien'!E9:E28,"Gemiddeld")+COUNTIF('Stavaza Activiteiten_GST'!E9:E28,"Gemiddeld")+COUNTIF('Stavaza Ledenbeleid_GMT'!E9:E28,"Gemiddeld")+COUNTIF('Stavaza Opleidingen_GLT'!E9:E28,"Gemiddeld")+COUNTIF('Stavaza Jeugd'!E9:E28,"Gemiddeld")</f>
        <v>1</v>
      </c>
      <c r="F36" s="12">
        <f>COUNTIF('Stavaza Secretariaat'!E9:E28,"Laag")+COUNTIF('Stavaza Financien'!E9:E28,"Laag")+COUNTIF('Stavaza Activiteiten_GST'!E9:E28,"Laag")+COUNTIF('Stavaza Ledenbeleid_GMT'!E9:E28,"Laag")+COUNTIF('Stavaza Opleidingen_GLT'!E9:E28,"Laag")+COUNTIF('Stavaza Jeugd'!E9:E28,"Laag")</f>
        <v>0</v>
      </c>
    </row>
    <row r="38" spans="2:9" ht="30" customHeight="1" x14ac:dyDescent="0.2">
      <c r="B38" s="29" t="s">
        <v>88</v>
      </c>
      <c r="C38" s="30"/>
      <c r="D38" s="30"/>
      <c r="E38" s="30"/>
      <c r="F38" s="30"/>
      <c r="G38" s="30"/>
      <c r="H38" s="30"/>
      <c r="I38" s="30"/>
    </row>
    <row r="39" spans="2:9" ht="27.95" customHeight="1" x14ac:dyDescent="0.2">
      <c r="B39" s="2" t="s">
        <v>5</v>
      </c>
      <c r="C39" s="2" t="s">
        <v>89</v>
      </c>
      <c r="D39" s="2" t="s">
        <v>90</v>
      </c>
      <c r="E39" s="2" t="s">
        <v>91</v>
      </c>
      <c r="F39" s="2" t="s">
        <v>92</v>
      </c>
    </row>
    <row r="40" spans="2:9" ht="27.95" customHeight="1" x14ac:dyDescent="0.2">
      <c r="B40" s="3" t="s">
        <v>11</v>
      </c>
      <c r="C40" s="6" t="s">
        <v>93</v>
      </c>
      <c r="D40" s="5" t="s">
        <v>94</v>
      </c>
      <c r="E40" s="15" t="s">
        <v>95</v>
      </c>
    </row>
    <row r="41" spans="2:9" ht="27.95" customHeight="1" x14ac:dyDescent="0.2">
      <c r="B41" s="3" t="s">
        <v>16</v>
      </c>
      <c r="C41" s="6" t="s">
        <v>96</v>
      </c>
      <c r="D41" s="5" t="s">
        <v>97</v>
      </c>
      <c r="E41" s="15" t="s">
        <v>98</v>
      </c>
    </row>
    <row r="42" spans="2:9" ht="27.95" customHeight="1" x14ac:dyDescent="0.2">
      <c r="B42" s="3" t="s">
        <v>21</v>
      </c>
      <c r="C42" s="6" t="s">
        <v>99</v>
      </c>
      <c r="D42" s="5" t="s">
        <v>100</v>
      </c>
      <c r="E42" s="15" t="s">
        <v>101</v>
      </c>
    </row>
    <row r="43" spans="2:9" ht="27.95" customHeight="1" x14ac:dyDescent="0.2">
      <c r="B43" s="3" t="s">
        <v>26</v>
      </c>
      <c r="C43" s="6" t="s">
        <v>102</v>
      </c>
      <c r="D43" s="5" t="s">
        <v>103</v>
      </c>
      <c r="E43" s="15" t="s">
        <v>104</v>
      </c>
    </row>
    <row r="44" spans="2:9" ht="27.95" customHeight="1" x14ac:dyDescent="0.2">
      <c r="B44" s="3" t="s">
        <v>31</v>
      </c>
      <c r="C44" s="6" t="s">
        <v>105</v>
      </c>
      <c r="D44" s="5" t="s">
        <v>106</v>
      </c>
      <c r="E44" s="15" t="s">
        <v>107</v>
      </c>
    </row>
    <row r="45" spans="2:9" ht="27.95" customHeight="1" x14ac:dyDescent="0.2">
      <c r="B45" s="3" t="s">
        <v>36</v>
      </c>
      <c r="C45" s="6" t="s">
        <v>108</v>
      </c>
      <c r="D45" s="5" t="s">
        <v>109</v>
      </c>
      <c r="E45" s="15" t="s">
        <v>110</v>
      </c>
    </row>
    <row r="46" spans="2:9" ht="30" customHeight="1" x14ac:dyDescent="0.2">
      <c r="B46" s="8" t="s">
        <v>41</v>
      </c>
      <c r="C46" s="11">
        <f ca="1">SUMPRODUCT(('Stavaza Secretariaat'!K9:K28&lt;&gt;"")*('Stavaza Secretariaat'!K9:K28&lt;TODAY())*1)+SUMPRODUCT(('Stavaza Financien'!K9:K28&lt;&gt;"")*('Stavaza Financien'!K9:K28&lt;TODAY())*1)+SUMPRODUCT(('Stavaza Activiteiten_GST'!K9:K28&lt;&gt;"")*('Stavaza Activiteiten_GST'!K9:K28&lt;TODAY())*1)+SUMPRODUCT(('Stavaza Ledenbeleid_GMT'!K9:K28&lt;&gt;"")*('Stavaza Ledenbeleid_GMT'!K9:K28&lt;TODAY())*1)+SUMPRODUCT(('Stavaza Opleidingen_GLT'!K9:K28&lt;&gt;"")*('Stavaza Opleidingen_GLT'!K9:K28&lt;TODAY())*1)+SUMPRODUCT(('Stavaza Jeugd'!K9:K28&lt;&gt;"")*('Stavaza Jeugd'!K9:K28&lt;TODAY())*1)</f>
        <v>0</v>
      </c>
      <c r="D46" s="10">
        <f ca="1">SUMPRODUCT(('Stavaza Secretariaat'!K9:K28&lt;&gt;"")*('Stavaza Secretariaat'!K9:K28&gt;=TODAY())*('Stavaza Secretariaat'!K9:K28&lt;=TODAY()+7)*1)+SUMPRODUCT(('Stavaza Financien'!K9:K28&lt;&gt;"")*('Stavaza Financien'!K9:K28&gt;=TODAY())*('Stavaza Financien'!K9:K28&lt;=TODAY()+7)*1)+SUMPRODUCT(('Stavaza Activiteiten_GST'!K9:K28&lt;&gt;"")*('Stavaza Activiteiten_GST'!K9:K28&gt;=TODAY())*('Stavaza Activiteiten_GST'!K9:K28&lt;=TODAY()+7)*1)+SUMPRODUCT(('Stavaza Ledenbeleid_GMT'!K9:K28&lt;&gt;"")*('Stavaza Ledenbeleid_GMT'!K9:K28&gt;=TODAY())*('Stavaza Ledenbeleid_GMT'!K9:K28&lt;=TODAY()+7)*1)+SUMPRODUCT(('Stavaza Opleidingen_GLT'!K9:K28&lt;&gt;"")*('Stavaza Opleidingen_GLT'!K9:K28&gt;=TODAY())*('Stavaza Opleidingen_GLT'!K9:K28&lt;=TODAY()+7)*1)+SUMPRODUCT(('Stavaza Jeugd'!K9:K28&lt;&gt;"")*('Stavaza Jeugd'!K9:K28&gt;=TODAY())*('Stavaza Jeugd'!K9:K28&lt;=TODAY()+7)*1)</f>
        <v>0</v>
      </c>
      <c r="E46" s="16">
        <f ca="1">SUMPRODUCT(('Stavaza Secretariaat'!K9:K28&lt;&gt;"")*('Stavaza Secretariaat'!K9:K28&gt;TODAY()+7)*('Stavaza Secretariaat'!K9:K28&lt;=TODAY()+30)*1)+SUMPRODUCT(('Stavaza Financien'!K9:K28&lt;&gt;"")*('Stavaza Financien'!K9:K28&gt;TODAY()+7)*('Stavaza Financien'!K9:K28&lt;=TODAY()+30)*1)+SUMPRODUCT(('Stavaza Activiteiten_GST'!K9:K28&lt;&gt;"")*('Stavaza Activiteiten_GST'!K9:K28&gt;TODAY()+7)*('Stavaza Activiteiten_GST'!K9:K28&lt;=TODAY()+30)*1)+SUMPRODUCT(('Stavaza Ledenbeleid_GMT'!K9:K28&lt;&gt;"")*('Stavaza Ledenbeleid_GMT'!K9:K28&gt;TODAY()+7)*('Stavaza Ledenbeleid_GMT'!K9:K28&lt;=TODAY()+30)*1)+SUMPRODUCT(('Stavaza Opleidingen_GLT'!K9:K28&lt;&gt;"")*('Stavaza Opleidingen_GLT'!K9:K28&gt;TODAY()+7)*('Stavaza Opleidingen_GLT'!K9:K28&lt;=TODAY()+30)*1)+SUMPRODUCT(('Stavaza Jeugd'!K9:K28&lt;&gt;"")*('Stavaza Jeugd'!K9:K28&gt;TODAY()+7)*('Stavaza Jeugd'!K9:K28&lt;=TODAY()+30)*1)</f>
        <v>0</v>
      </c>
    </row>
    <row r="48" spans="2:9" ht="30" customHeight="1" x14ac:dyDescent="0.2">
      <c r="B48" s="29" t="s">
        <v>111</v>
      </c>
      <c r="C48" s="30"/>
      <c r="D48" s="30"/>
      <c r="E48" s="30"/>
      <c r="F48" s="30"/>
      <c r="G48" s="30"/>
      <c r="H48" s="30"/>
      <c r="I48" s="30"/>
    </row>
    <row r="49" spans="2:3" ht="27.95" customHeight="1" x14ac:dyDescent="0.2">
      <c r="B49" s="2" t="s">
        <v>112</v>
      </c>
      <c r="C49" s="2" t="s">
        <v>113</v>
      </c>
    </row>
    <row r="50" spans="2:3" ht="30" customHeight="1" x14ac:dyDescent="0.2">
      <c r="B50" s="8" t="s">
        <v>114</v>
      </c>
      <c r="C50" s="17">
        <f>COUNTA('Stavaza Secretariaat'!B9:B28)+COUNTA('Stavaza Financien'!B9:B28)+COUNTA('Stavaza Activiteiten_GST'!B9:B28)+COUNTA('Stavaza Ledenbeleid_GMT'!B9:B28)+COUNTA('Stavaza Opleidingen_GLT'!B9:B28)+COUNTA('Stavaza Jeugd'!B9:B28)</f>
        <v>1</v>
      </c>
    </row>
    <row r="51" spans="2:3" ht="30" customHeight="1" x14ac:dyDescent="0.2">
      <c r="B51" s="8" t="s">
        <v>115</v>
      </c>
      <c r="C51" s="17">
        <f>COUNTIF('Stavaza Secretariaat'!D9:D28,"Groen")+COUNTIF('Stavaza Financien'!D9:D28,"Groen")+COUNTIF('Stavaza Activiteiten_GST'!D9:D28,"Groen")+COUNTIF('Stavaza Ledenbeleid_GMT'!D9:D28,"Groen")+COUNTIF('Stavaza Opleidingen_GLT'!D9:D28,"Groen")+COUNTIF('Stavaza Jeugd'!D9:D28,"Groen")</f>
        <v>1</v>
      </c>
    </row>
    <row r="52" spans="2:3" ht="30" customHeight="1" x14ac:dyDescent="0.2">
      <c r="B52" s="8" t="s">
        <v>116</v>
      </c>
      <c r="C52" s="17">
        <f>COUNTIF('Stavaza Secretariaat'!D9:D28,"Geel")+COUNTIF('Stavaza Financien'!D9:D28,"Geel")+COUNTIF('Stavaza Activiteiten_GST'!D9:D28,"Geel")+COUNTIF('Stavaza Ledenbeleid_GMT'!D9:D28,"Geel")+COUNTIF('Stavaza Opleidingen_GLT'!D9:D28,"Geel")+COUNTIF('Stavaza Jeugd'!D9:D28,"Geel")</f>
        <v>0</v>
      </c>
    </row>
    <row r="53" spans="2:3" ht="30" customHeight="1" x14ac:dyDescent="0.2">
      <c r="B53" s="8" t="s">
        <v>117</v>
      </c>
      <c r="C53" s="17">
        <f>COUNTIF('Stavaza Secretariaat'!D9:D28,"Rood")+COUNTIF('Stavaza Financien'!D9:D28,"Rood")+COUNTIF('Stavaza Activiteiten_GST'!D9:D28,"Rood")+COUNTIF('Stavaza Ledenbeleid_GMT'!D9:D28,"Rood")+COUNTIF('Stavaza Opleidingen_GLT'!D9:D28,"Rood")+COUNTIF('Stavaza Jeugd'!D9:D28,"Rood")</f>
        <v>0</v>
      </c>
    </row>
    <row r="54" spans="2:3" ht="30" customHeight="1" x14ac:dyDescent="0.2">
      <c r="B54" s="8" t="s">
        <v>118</v>
      </c>
      <c r="C54" s="17">
        <f>COUNTIF('Stavaza Secretariaat'!L9:L28,"Ja")+COUNTIF('Stavaza Financien'!L9:L28,"Ja")+COUNTIF('Stavaza Activiteiten_GST'!L9:L28,"Ja")+COUNTIF('Stavaza Ledenbeleid_GMT'!L9:L28,"Ja")+COUNTIF('Stavaza Opleidingen_GLT'!L9:L28,"Ja")+COUNTIF('Stavaza Jeugd'!L9:L28,"Ja")</f>
        <v>1</v>
      </c>
    </row>
    <row r="55" spans="2:3" ht="30" customHeight="1" x14ac:dyDescent="0.2">
      <c r="B55" s="8" t="s">
        <v>119</v>
      </c>
      <c r="C55" s="17">
        <f>COUNTIF('Stavaza Secretariaat'!E9:E28,"Urgent")+COUNTIF('Stavaza Financien'!E9:E28,"Urgent")+COUNTIF('Stavaza Activiteiten_GST'!E9:E28,"Urgent")+COUNTIF('Stavaza Ledenbeleid_GMT'!E9:E28,"Urgent")+COUNTIF('Stavaza Opleidingen_GLT'!E9:E28,"Urgent")+COUNTIF('Stavaza Jeugd'!E9:E28,"Urgent")</f>
        <v>0</v>
      </c>
    </row>
    <row r="56" spans="2:3" ht="30" customHeight="1" x14ac:dyDescent="0.2">
      <c r="B56" s="8" t="s">
        <v>120</v>
      </c>
      <c r="C56" s="17">
        <f ca="1">SUMPRODUCT(('Stavaza Secretariaat'!K9:K28&lt;&gt;"")*('Stavaza Secretariaat'!K9:K28&lt;TODAY())*1)+SUMPRODUCT(('Stavaza Financien'!K9:K28&lt;&gt;"")*('Stavaza Financien'!K9:K28&lt;TODAY())*1)+SUMPRODUCT(('Stavaza Activiteiten_GST'!K9:K28&lt;&gt;"")*('Stavaza Activiteiten_GST'!K9:K28&lt;TODAY())*1)+SUMPRODUCT(('Stavaza Ledenbeleid_GMT'!K9:K28&lt;&gt;"")*('Stavaza Ledenbeleid_GMT'!K9:K28&lt;TODAY())*1)+SUMPRODUCT(('Stavaza Opleidingen_GLT'!K9:K28&lt;&gt;"")*('Stavaza Opleidingen_GLT'!K9:K28&lt;TODAY())*1)+SUMPRODUCT(('Stavaza Jeugd'!K9:K28&lt;&gt;"")*('Stavaza Jeugd'!K9:K28&lt;TODAY())*1)</f>
        <v>0</v>
      </c>
    </row>
  </sheetData>
  <mergeCells count="9">
    <mergeCell ref="B18:I18"/>
    <mergeCell ref="B48:I48"/>
    <mergeCell ref="B38:I38"/>
    <mergeCell ref="B2:I2"/>
    <mergeCell ref="B28:I28"/>
    <mergeCell ref="B3:I3"/>
    <mergeCell ref="C6:I6"/>
    <mergeCell ref="B8:I8"/>
    <mergeCell ref="C5:I5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3366"/>
  </sheetPr>
  <dimension ref="A1:F23"/>
  <sheetViews>
    <sheetView showGridLines="0" workbookViewId="0">
      <pane ySplit="3" topLeftCell="A4" activePane="bottomLeft" state="frozen"/>
      <selection pane="bottomLeft"/>
    </sheetView>
  </sheetViews>
  <sheetFormatPr defaultRowHeight="15" x14ac:dyDescent="0.2"/>
  <cols>
    <col min="1" max="1" width="22.05859375" customWidth="1"/>
    <col min="2" max="3" width="13.98828125" customWidth="1"/>
    <col min="4" max="4" width="18.0234375" customWidth="1"/>
    <col min="5" max="5" width="27.98046875" customWidth="1"/>
    <col min="6" max="6" width="18.0234375" customWidth="1"/>
  </cols>
  <sheetData>
    <row r="1" spans="1:6" ht="27.95" customHeight="1" x14ac:dyDescent="0.2">
      <c r="A1" s="36" t="s">
        <v>121</v>
      </c>
      <c r="B1" s="30"/>
      <c r="C1" s="30"/>
      <c r="D1" s="30"/>
      <c r="E1" s="30"/>
      <c r="F1" s="30"/>
    </row>
    <row r="2" spans="1:6" ht="21.95" customHeight="1" x14ac:dyDescent="0.2">
      <c r="A2" s="35" t="s">
        <v>122</v>
      </c>
      <c r="B2" s="30"/>
      <c r="C2" s="30"/>
      <c r="D2" s="30"/>
      <c r="E2" s="30"/>
      <c r="F2" s="30"/>
    </row>
    <row r="3" spans="1:6" x14ac:dyDescent="0.2">
      <c r="A3" s="18" t="s">
        <v>5</v>
      </c>
      <c r="B3" s="18" t="s">
        <v>123</v>
      </c>
      <c r="C3" s="18" t="s">
        <v>124</v>
      </c>
      <c r="D3" s="18" t="s">
        <v>125</v>
      </c>
      <c r="E3" s="18" t="s">
        <v>126</v>
      </c>
      <c r="F3" s="18" t="s">
        <v>127</v>
      </c>
    </row>
    <row r="4" spans="1:6" x14ac:dyDescent="0.2">
      <c r="A4" s="19" t="s">
        <v>11</v>
      </c>
      <c r="B4" s="19" t="s">
        <v>6</v>
      </c>
      <c r="C4" s="19" t="s">
        <v>62</v>
      </c>
      <c r="D4" s="19" t="s">
        <v>128</v>
      </c>
      <c r="E4" s="19"/>
      <c r="F4" s="19" t="s">
        <v>129</v>
      </c>
    </row>
    <row r="5" spans="1:6" x14ac:dyDescent="0.2">
      <c r="A5" s="19" t="s">
        <v>16</v>
      </c>
      <c r="B5" s="19" t="s">
        <v>7</v>
      </c>
      <c r="C5" s="19" t="s">
        <v>61</v>
      </c>
      <c r="D5" s="19" t="s">
        <v>130</v>
      </c>
      <c r="E5" s="19"/>
      <c r="F5" s="19" t="s">
        <v>131</v>
      </c>
    </row>
    <row r="6" spans="1:6" x14ac:dyDescent="0.2">
      <c r="A6" s="19" t="s">
        <v>21</v>
      </c>
      <c r="B6" s="19" t="s">
        <v>8</v>
      </c>
      <c r="C6" s="19" t="s">
        <v>60</v>
      </c>
      <c r="D6" s="19" t="s">
        <v>132</v>
      </c>
      <c r="E6" s="19"/>
      <c r="F6" s="19" t="s">
        <v>133</v>
      </c>
    </row>
    <row r="7" spans="1:6" x14ac:dyDescent="0.2">
      <c r="A7" s="19" t="s">
        <v>26</v>
      </c>
      <c r="B7" s="19" t="s">
        <v>9</v>
      </c>
      <c r="C7" s="19" t="s">
        <v>59</v>
      </c>
      <c r="D7" s="19" t="s">
        <v>134</v>
      </c>
      <c r="E7" s="19"/>
      <c r="F7" s="19" t="s">
        <v>135</v>
      </c>
    </row>
    <row r="8" spans="1:6" x14ac:dyDescent="0.2">
      <c r="A8" s="19" t="s">
        <v>31</v>
      </c>
      <c r="D8" s="19" t="s">
        <v>136</v>
      </c>
      <c r="E8" s="19"/>
      <c r="F8" s="19" t="s">
        <v>137</v>
      </c>
    </row>
    <row r="9" spans="1:6" x14ac:dyDescent="0.2">
      <c r="A9" s="19" t="s">
        <v>36</v>
      </c>
      <c r="D9" s="19" t="s">
        <v>138</v>
      </c>
      <c r="E9" s="19"/>
      <c r="F9" s="19" t="s">
        <v>139</v>
      </c>
    </row>
    <row r="10" spans="1:6" x14ac:dyDescent="0.2">
      <c r="A10" s="19" t="s">
        <v>140</v>
      </c>
      <c r="E10" s="19"/>
      <c r="F10" s="19" t="s">
        <v>141</v>
      </c>
    </row>
    <row r="11" spans="1:6" x14ac:dyDescent="0.2">
      <c r="E11" s="19"/>
    </row>
    <row r="12" spans="1:6" x14ac:dyDescent="0.2">
      <c r="E12" s="19"/>
    </row>
    <row r="13" spans="1:6" x14ac:dyDescent="0.2">
      <c r="E13" s="19"/>
    </row>
    <row r="14" spans="1:6" x14ac:dyDescent="0.2">
      <c r="E14" s="19"/>
    </row>
    <row r="15" spans="1:6" x14ac:dyDescent="0.2">
      <c r="E15" s="19"/>
    </row>
    <row r="16" spans="1:6" x14ac:dyDescent="0.2">
      <c r="E16" s="19"/>
    </row>
    <row r="17" spans="5:5" x14ac:dyDescent="0.2">
      <c r="E17" s="19"/>
    </row>
    <row r="18" spans="5:5" x14ac:dyDescent="0.2">
      <c r="E18" s="19"/>
    </row>
    <row r="19" spans="5:5" x14ac:dyDescent="0.2">
      <c r="E19" s="19"/>
    </row>
    <row r="20" spans="5:5" x14ac:dyDescent="0.2">
      <c r="E20" s="19"/>
    </row>
    <row r="21" spans="5:5" x14ac:dyDescent="0.2">
      <c r="E21" s="19"/>
    </row>
    <row r="22" spans="5:5" x14ac:dyDescent="0.2">
      <c r="E22" s="19"/>
    </row>
    <row r="23" spans="5:5" x14ac:dyDescent="0.2">
      <c r="E23" s="19"/>
    </row>
  </sheetData>
  <mergeCells count="2">
    <mergeCell ref="A2:F2"/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3366"/>
    <pageSetUpPr fitToPage="1"/>
  </sheetPr>
  <dimension ref="A1:L28"/>
  <sheetViews>
    <sheetView showGridLines="0" workbookViewId="0">
      <pane ySplit="8" topLeftCell="A9" activePane="bottomLeft" state="frozen"/>
      <selection pane="bottomLeft"/>
    </sheetView>
  </sheetViews>
  <sheetFormatPr defaultRowHeight="15" x14ac:dyDescent="0.2"/>
  <cols>
    <col min="1" max="1" width="4.9765625" customWidth="1"/>
    <col min="2" max="2" width="27.98046875" customWidth="1"/>
    <col min="3" max="3" width="13.98828125" customWidth="1"/>
    <col min="4" max="5" width="9.953125" customWidth="1"/>
    <col min="6" max="9" width="27.98046875" customWidth="1"/>
    <col min="10" max="10" width="16.0078125" customWidth="1"/>
    <col min="11" max="11" width="11.97265625" customWidth="1"/>
    <col min="12" max="12" width="13.98828125" customWidth="1"/>
  </cols>
  <sheetData>
    <row r="1" spans="1:12" ht="42" customHeight="1" x14ac:dyDescent="0.2">
      <c r="A1" s="40" t="s">
        <v>142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ht="27.95" customHeight="1" x14ac:dyDescent="0.2">
      <c r="A2" s="37" t="s">
        <v>143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2" ht="24" customHeight="1" x14ac:dyDescent="0.2">
      <c r="A3" s="1" t="s">
        <v>144</v>
      </c>
      <c r="B3" s="38" t="s">
        <v>11</v>
      </c>
      <c r="C3" s="30"/>
      <c r="D3" s="30"/>
      <c r="E3" s="30"/>
      <c r="F3" s="1" t="s">
        <v>145</v>
      </c>
      <c r="G3" s="38" t="s">
        <v>129</v>
      </c>
      <c r="H3" s="30"/>
      <c r="I3" s="30"/>
      <c r="J3" s="30"/>
      <c r="K3" s="30"/>
      <c r="L3" s="30"/>
    </row>
    <row r="4" spans="1:12" ht="24" customHeight="1" x14ac:dyDescent="0.2">
      <c r="A4" s="1" t="s">
        <v>146</v>
      </c>
      <c r="B4" s="39"/>
      <c r="C4" s="30"/>
      <c r="D4" s="30"/>
      <c r="E4" s="30"/>
      <c r="F4" s="1" t="s">
        <v>147</v>
      </c>
      <c r="G4" s="38"/>
      <c r="H4" s="30"/>
      <c r="I4" s="30"/>
      <c r="J4" s="30"/>
      <c r="K4" s="30"/>
      <c r="L4" s="30"/>
    </row>
    <row r="5" spans="1:12" ht="24" customHeight="1" x14ac:dyDescent="0.2">
      <c r="A5" s="1" t="s">
        <v>148</v>
      </c>
      <c r="B5" s="39"/>
      <c r="C5" s="30"/>
      <c r="D5" s="30"/>
      <c r="E5" s="30"/>
      <c r="F5" s="1" t="s">
        <v>149</v>
      </c>
      <c r="G5" s="38"/>
      <c r="H5" s="30"/>
      <c r="I5" s="30"/>
      <c r="J5" s="30"/>
      <c r="K5" s="30"/>
      <c r="L5" s="30"/>
    </row>
    <row r="6" spans="1:12" ht="30" customHeight="1" x14ac:dyDescent="0.2">
      <c r="A6" s="41" t="s">
        <v>150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</row>
    <row r="7" spans="1:12" ht="8.1" customHeight="1" x14ac:dyDescent="0.2"/>
    <row r="8" spans="1:12" ht="36" customHeight="1" x14ac:dyDescent="0.2">
      <c r="A8" s="20" t="s">
        <v>151</v>
      </c>
      <c r="B8" s="20" t="s">
        <v>152</v>
      </c>
      <c r="C8" s="20" t="s">
        <v>125</v>
      </c>
      <c r="D8" s="20" t="s">
        <v>123</v>
      </c>
      <c r="E8" s="20" t="s">
        <v>124</v>
      </c>
      <c r="F8" s="20" t="s">
        <v>153</v>
      </c>
      <c r="G8" s="20" t="s">
        <v>154</v>
      </c>
      <c r="H8" s="20" t="s">
        <v>155</v>
      </c>
      <c r="I8" s="20" t="s">
        <v>156</v>
      </c>
      <c r="J8" s="20" t="s">
        <v>157</v>
      </c>
      <c r="K8" s="20" t="s">
        <v>158</v>
      </c>
      <c r="L8" s="20" t="s">
        <v>159</v>
      </c>
    </row>
    <row r="9" spans="1:12" ht="42" customHeight="1" x14ac:dyDescent="0.2">
      <c r="A9" s="21">
        <v>1</v>
      </c>
      <c r="B9" s="22"/>
      <c r="C9" s="22"/>
      <c r="D9" s="22"/>
      <c r="E9" s="22"/>
      <c r="F9" s="22"/>
      <c r="G9" s="22"/>
      <c r="H9" s="22"/>
      <c r="I9" s="22"/>
      <c r="J9" s="22"/>
      <c r="K9" s="23"/>
      <c r="L9" s="22"/>
    </row>
    <row r="10" spans="1:12" ht="42" customHeight="1" x14ac:dyDescent="0.2">
      <c r="A10" s="24">
        <v>2</v>
      </c>
      <c r="B10" s="25"/>
      <c r="C10" s="25"/>
      <c r="D10" s="25"/>
      <c r="E10" s="25"/>
      <c r="F10" s="25"/>
      <c r="G10" s="25"/>
      <c r="H10" s="25"/>
      <c r="I10" s="25"/>
      <c r="J10" s="25"/>
      <c r="K10" s="26"/>
      <c r="L10" s="25"/>
    </row>
    <row r="11" spans="1:12" ht="42" customHeight="1" x14ac:dyDescent="0.2">
      <c r="A11" s="21">
        <v>3</v>
      </c>
      <c r="B11" s="22"/>
      <c r="C11" s="22"/>
      <c r="D11" s="22"/>
      <c r="E11" s="22"/>
      <c r="F11" s="22"/>
      <c r="G11" s="22"/>
      <c r="H11" s="22"/>
      <c r="I11" s="22"/>
      <c r="J11" s="22"/>
      <c r="K11" s="23"/>
      <c r="L11" s="22"/>
    </row>
    <row r="12" spans="1:12" ht="42" customHeight="1" x14ac:dyDescent="0.2">
      <c r="A12" s="24">
        <v>4</v>
      </c>
      <c r="B12" s="25"/>
      <c r="C12" s="25"/>
      <c r="D12" s="25"/>
      <c r="E12" s="25"/>
      <c r="F12" s="25"/>
      <c r="G12" s="25"/>
      <c r="H12" s="25"/>
      <c r="I12" s="25"/>
      <c r="J12" s="25"/>
      <c r="K12" s="26"/>
      <c r="L12" s="25"/>
    </row>
    <row r="13" spans="1:12" ht="42" customHeight="1" x14ac:dyDescent="0.2">
      <c r="A13" s="21">
        <v>5</v>
      </c>
      <c r="B13" s="22"/>
      <c r="C13" s="22"/>
      <c r="D13" s="22"/>
      <c r="E13" s="22"/>
      <c r="F13" s="22"/>
      <c r="G13" s="22"/>
      <c r="H13" s="22"/>
      <c r="I13" s="22"/>
      <c r="J13" s="22"/>
      <c r="K13" s="23"/>
      <c r="L13" s="22"/>
    </row>
    <row r="14" spans="1:12" ht="42" customHeight="1" x14ac:dyDescent="0.2">
      <c r="A14" s="24">
        <v>6</v>
      </c>
      <c r="B14" s="25"/>
      <c r="C14" s="25"/>
      <c r="D14" s="25"/>
      <c r="E14" s="25"/>
      <c r="F14" s="25"/>
      <c r="G14" s="25"/>
      <c r="H14" s="25"/>
      <c r="I14" s="25"/>
      <c r="J14" s="25"/>
      <c r="K14" s="26"/>
      <c r="L14" s="25"/>
    </row>
    <row r="15" spans="1:12" ht="42" customHeight="1" x14ac:dyDescent="0.2">
      <c r="A15" s="21">
        <v>7</v>
      </c>
      <c r="B15" s="22"/>
      <c r="C15" s="22"/>
      <c r="D15" s="22"/>
      <c r="E15" s="22"/>
      <c r="F15" s="22"/>
      <c r="G15" s="22"/>
      <c r="H15" s="22"/>
      <c r="I15" s="22"/>
      <c r="J15" s="22"/>
      <c r="K15" s="23"/>
      <c r="L15" s="22"/>
    </row>
    <row r="16" spans="1:12" ht="42" customHeight="1" x14ac:dyDescent="0.2">
      <c r="A16" s="24">
        <v>8</v>
      </c>
      <c r="B16" s="25"/>
      <c r="C16" s="25"/>
      <c r="D16" s="25"/>
      <c r="E16" s="25"/>
      <c r="F16" s="25"/>
      <c r="G16" s="25"/>
      <c r="H16" s="25"/>
      <c r="I16" s="25"/>
      <c r="J16" s="25"/>
      <c r="K16" s="26"/>
      <c r="L16" s="25"/>
    </row>
    <row r="17" spans="1:12" ht="42" customHeight="1" x14ac:dyDescent="0.2">
      <c r="A17" s="21">
        <v>9</v>
      </c>
      <c r="B17" s="22"/>
      <c r="C17" s="22"/>
      <c r="D17" s="22"/>
      <c r="E17" s="22"/>
      <c r="F17" s="22"/>
      <c r="G17" s="22"/>
      <c r="H17" s="22"/>
      <c r="I17" s="22"/>
      <c r="J17" s="22"/>
      <c r="K17" s="23"/>
      <c r="L17" s="22"/>
    </row>
    <row r="18" spans="1:12" ht="42" customHeight="1" x14ac:dyDescent="0.2">
      <c r="A18" s="24">
        <v>10</v>
      </c>
      <c r="B18" s="25"/>
      <c r="C18" s="25"/>
      <c r="D18" s="25"/>
      <c r="E18" s="25"/>
      <c r="F18" s="25"/>
      <c r="G18" s="25"/>
      <c r="H18" s="25"/>
      <c r="I18" s="25"/>
      <c r="J18" s="25"/>
      <c r="K18" s="26"/>
      <c r="L18" s="25"/>
    </row>
    <row r="19" spans="1:12" ht="42" customHeight="1" x14ac:dyDescent="0.2">
      <c r="A19" s="21">
        <v>11</v>
      </c>
      <c r="B19" s="22"/>
      <c r="C19" s="22"/>
      <c r="D19" s="22"/>
      <c r="E19" s="22"/>
      <c r="F19" s="22"/>
      <c r="G19" s="22"/>
      <c r="H19" s="22"/>
      <c r="I19" s="22"/>
      <c r="J19" s="22"/>
      <c r="K19" s="23"/>
      <c r="L19" s="22"/>
    </row>
    <row r="20" spans="1:12" ht="42" customHeight="1" x14ac:dyDescent="0.2">
      <c r="A20" s="24">
        <v>12</v>
      </c>
      <c r="B20" s="25"/>
      <c r="C20" s="25"/>
      <c r="D20" s="25"/>
      <c r="E20" s="25"/>
      <c r="F20" s="25"/>
      <c r="G20" s="25"/>
      <c r="H20" s="25"/>
      <c r="I20" s="25"/>
      <c r="J20" s="25"/>
      <c r="K20" s="26"/>
      <c r="L20" s="25"/>
    </row>
    <row r="21" spans="1:12" ht="42" customHeight="1" x14ac:dyDescent="0.2">
      <c r="A21" s="21">
        <v>13</v>
      </c>
      <c r="B21" s="22"/>
      <c r="C21" s="22"/>
      <c r="D21" s="22"/>
      <c r="E21" s="22"/>
      <c r="F21" s="22"/>
      <c r="G21" s="22"/>
      <c r="H21" s="22"/>
      <c r="I21" s="22"/>
      <c r="J21" s="22"/>
      <c r="K21" s="23"/>
      <c r="L21" s="22"/>
    </row>
    <row r="22" spans="1:12" ht="42" customHeight="1" x14ac:dyDescent="0.2">
      <c r="A22" s="24">
        <v>14</v>
      </c>
      <c r="B22" s="25"/>
      <c r="C22" s="25"/>
      <c r="D22" s="25"/>
      <c r="E22" s="25"/>
      <c r="F22" s="25"/>
      <c r="G22" s="25"/>
      <c r="H22" s="25"/>
      <c r="I22" s="25"/>
      <c r="J22" s="25"/>
      <c r="K22" s="26"/>
      <c r="L22" s="25"/>
    </row>
    <row r="23" spans="1:12" ht="42" customHeight="1" x14ac:dyDescent="0.2">
      <c r="A23" s="21">
        <v>15</v>
      </c>
      <c r="B23" s="22"/>
      <c r="C23" s="22"/>
      <c r="D23" s="22"/>
      <c r="E23" s="22"/>
      <c r="F23" s="22"/>
      <c r="G23" s="22"/>
      <c r="H23" s="22"/>
      <c r="I23" s="22"/>
      <c r="J23" s="22"/>
      <c r="K23" s="23"/>
      <c r="L23" s="22"/>
    </row>
    <row r="24" spans="1:12" ht="42" customHeight="1" x14ac:dyDescent="0.2">
      <c r="A24" s="24">
        <v>16</v>
      </c>
      <c r="B24" s="25"/>
      <c r="C24" s="25"/>
      <c r="D24" s="25"/>
      <c r="E24" s="25"/>
      <c r="F24" s="25"/>
      <c r="G24" s="25"/>
      <c r="H24" s="25"/>
      <c r="I24" s="25"/>
      <c r="J24" s="25"/>
      <c r="K24" s="26"/>
      <c r="L24" s="25"/>
    </row>
    <row r="25" spans="1:12" ht="42" customHeight="1" x14ac:dyDescent="0.2">
      <c r="A25" s="21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3"/>
      <c r="L25" s="22"/>
    </row>
    <row r="26" spans="1:12" ht="42" customHeight="1" x14ac:dyDescent="0.2">
      <c r="A26" s="24">
        <v>18</v>
      </c>
      <c r="B26" s="25"/>
      <c r="C26" s="25"/>
      <c r="D26" s="25"/>
      <c r="E26" s="25"/>
      <c r="F26" s="25"/>
      <c r="G26" s="25"/>
      <c r="H26" s="25"/>
      <c r="I26" s="25"/>
      <c r="J26" s="25"/>
      <c r="K26" s="26"/>
      <c r="L26" s="25"/>
    </row>
    <row r="27" spans="1:12" ht="42" customHeight="1" x14ac:dyDescent="0.2">
      <c r="A27" s="21">
        <v>19</v>
      </c>
      <c r="B27" s="22"/>
      <c r="C27" s="22"/>
      <c r="D27" s="22"/>
      <c r="E27" s="22"/>
      <c r="F27" s="22"/>
      <c r="G27" s="22"/>
      <c r="H27" s="22"/>
      <c r="I27" s="22"/>
      <c r="J27" s="22"/>
      <c r="K27" s="23"/>
      <c r="L27" s="22"/>
    </row>
    <row r="28" spans="1:12" ht="42" customHeight="1" x14ac:dyDescent="0.2">
      <c r="A28" s="24">
        <v>20</v>
      </c>
      <c r="B28" s="25"/>
      <c r="C28" s="25"/>
      <c r="D28" s="25"/>
      <c r="E28" s="25"/>
      <c r="F28" s="25"/>
      <c r="G28" s="25"/>
      <c r="H28" s="25"/>
      <c r="I28" s="25"/>
      <c r="J28" s="25"/>
      <c r="K28" s="26"/>
      <c r="L28" s="25"/>
    </row>
  </sheetData>
  <mergeCells count="9">
    <mergeCell ref="A6:L6"/>
    <mergeCell ref="B3:E3"/>
    <mergeCell ref="B5:E5"/>
    <mergeCell ref="G4:L4"/>
    <mergeCell ref="A2:L2"/>
    <mergeCell ref="G5:L5"/>
    <mergeCell ref="B4:E4"/>
    <mergeCell ref="A1:L1"/>
    <mergeCell ref="G3:L3"/>
  </mergeCells>
  <conditionalFormatting sqref="D9:D28">
    <cfRule type="cellIs" dxfId="71" priority="1" operator="equal">
      <formula>"Groen"</formula>
    </cfRule>
    <cfRule type="cellIs" dxfId="70" priority="2" operator="equal">
      <formula>"Geel"</formula>
    </cfRule>
    <cfRule type="cellIs" dxfId="69" priority="3" operator="equal">
      <formula>"Rood"</formula>
    </cfRule>
  </conditionalFormatting>
  <conditionalFormatting sqref="E9:E28">
    <cfRule type="cellIs" dxfId="68" priority="4" operator="equal">
      <formula>"Urgent"</formula>
    </cfRule>
    <cfRule type="cellIs" dxfId="67" priority="5" operator="equal">
      <formula>"Hoog"</formula>
    </cfRule>
    <cfRule type="cellIs" dxfId="66" priority="6" operator="equal">
      <formula>"Gemiddeld"</formula>
    </cfRule>
    <cfRule type="cellIs" dxfId="65" priority="7" operator="equal">
      <formula>"Laag"</formula>
    </cfRule>
  </conditionalFormatting>
  <conditionalFormatting sqref="K9:K28">
    <cfRule type="expression" dxfId="64" priority="8">
      <formula>AND(K9&lt;&gt;"",K9&lt;TODAY())</formula>
    </cfRule>
    <cfRule type="expression" dxfId="63" priority="9">
      <formula>AND(K9&lt;&gt;"",K9&gt;=TODAY(),K9&lt;=TODAY()+7)</formula>
    </cfRule>
    <cfRule type="expression" dxfId="62" priority="10">
      <formula>AND(K9&lt;&gt;"",K9&gt;TODAY()+7,K9&lt;=TODAY()+30)</formula>
    </cfRule>
  </conditionalFormatting>
  <conditionalFormatting sqref="L9:L28">
    <cfRule type="cellIs" dxfId="61" priority="11" operator="equal">
      <formula>"Ja"</formula>
    </cfRule>
    <cfRule type="cellIs" dxfId="60" priority="12" operator="equal">
      <formula>"Overleg"</formula>
    </cfRule>
  </conditionalFormatting>
  <dataValidations count="7">
    <dataValidation type="list" allowBlank="1" errorTitle="Ongeldige invoer" error="Kies een geldige portefeuille" promptTitle="Portefeuille" prompt="Selecteer portefeuille" sqref="B3" xr:uid="{00000000-0002-0000-0200-000000000000}">
      <formula1>_Portefeuille</formula1>
    </dataValidation>
    <dataValidation type="list" allowBlank="1" errorTitle="Ongeldige invoer" error="Kies een geldige portefeuillehouder" promptTitle="Portefeuillehouder" prompt="Selecteer portefeuillehouder" sqref="G3" xr:uid="{00000000-0002-0000-0200-000001000000}">
      <formula1>_Houder</formula1>
    </dataValidation>
    <dataValidation type="list" allowBlank="1" promptTitle="Commissie/Werkgroep" prompt="Selecteer commissie/werkgroep" sqref="G4" xr:uid="{00000000-0002-0000-0200-000002000000}">
      <formula1>_Commissie</formula1>
    </dataValidation>
    <dataValidation type="list" allowBlank="1" errorTitle="Ongeldige status" error="Groen = op schema, Geel = aandacht, Rood = kritiek" promptTitle="Status" sqref="D9:D28" xr:uid="{00000000-0002-0000-0200-000003000000}">
      <formula1>_Status</formula1>
    </dataValidation>
    <dataValidation type="list" allowBlank="1" errorTitle="Ongeldige invoer" error="Kies prioriteit" promptTitle="Prioriteit" sqref="E9:E28" xr:uid="{00000000-0002-0000-0200-000004000000}">
      <formula1>_Prioriteit</formula1>
    </dataValidation>
    <dataValidation type="list" allowBlank="1" errorTitle="Ongeldige invoer" error="Kies categorie" promptTitle="Categorie" sqref="C9:C28" xr:uid="{00000000-0002-0000-0200-000005000000}">
      <formula1>_Categorie</formula1>
    </dataValidation>
    <dataValidation type="list" allowBlank="1" errorTitle="Ongeldige invoer" error="Escalatie naar Gouverneursraad?" promptTitle="Escalatie" sqref="L9:L28" xr:uid="{00000000-0002-0000-0200-000006000000}">
      <formula1>"Ja,Nee,Overleg"</formula1>
    </dataValidation>
  </dataValidations>
  <printOptions horizontalCentered="1"/>
  <pageMargins left="0.4" right="0.4" top="0.5" bottom="0.5" header="0.5" footer="0.5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3366"/>
    <pageSetUpPr fitToPage="1"/>
  </sheetPr>
  <dimension ref="A1:L28"/>
  <sheetViews>
    <sheetView showGridLines="0" workbookViewId="0">
      <pane ySplit="8" topLeftCell="A9" activePane="bottomLeft" state="frozen"/>
      <selection pane="bottomLeft"/>
    </sheetView>
  </sheetViews>
  <sheetFormatPr defaultRowHeight="15" x14ac:dyDescent="0.2"/>
  <cols>
    <col min="1" max="1" width="4.9765625" customWidth="1"/>
    <col min="2" max="2" width="27.98046875" customWidth="1"/>
    <col min="3" max="3" width="13.98828125" customWidth="1"/>
    <col min="4" max="5" width="9.953125" customWidth="1"/>
    <col min="6" max="9" width="27.98046875" customWidth="1"/>
    <col min="10" max="10" width="16.0078125" customWidth="1"/>
    <col min="11" max="11" width="11.97265625" customWidth="1"/>
    <col min="12" max="12" width="13.98828125" customWidth="1"/>
  </cols>
  <sheetData>
    <row r="1" spans="1:12" ht="42" customHeight="1" x14ac:dyDescent="0.2">
      <c r="A1" s="40" t="s">
        <v>142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ht="27.95" customHeight="1" x14ac:dyDescent="0.2">
      <c r="A2" s="37" t="s">
        <v>160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2" ht="24" customHeight="1" x14ac:dyDescent="0.2">
      <c r="A3" s="1" t="s">
        <v>144</v>
      </c>
      <c r="B3" s="38" t="s">
        <v>16</v>
      </c>
      <c r="C3" s="30"/>
      <c r="D3" s="30"/>
      <c r="E3" s="30"/>
      <c r="F3" s="1" t="s">
        <v>145</v>
      </c>
      <c r="G3" s="38" t="s">
        <v>135</v>
      </c>
      <c r="H3" s="30"/>
      <c r="I3" s="30"/>
      <c r="J3" s="30"/>
      <c r="K3" s="30"/>
      <c r="L3" s="30"/>
    </row>
    <row r="4" spans="1:12" ht="24" customHeight="1" x14ac:dyDescent="0.2">
      <c r="A4" s="1" t="s">
        <v>146</v>
      </c>
      <c r="B4" s="39"/>
      <c r="C4" s="30"/>
      <c r="D4" s="30"/>
      <c r="E4" s="30"/>
      <c r="F4" s="1" t="s">
        <v>147</v>
      </c>
      <c r="G4" s="38"/>
      <c r="H4" s="30"/>
      <c r="I4" s="30"/>
      <c r="J4" s="30"/>
      <c r="K4" s="30"/>
      <c r="L4" s="30"/>
    </row>
    <row r="5" spans="1:12" ht="24" customHeight="1" x14ac:dyDescent="0.2">
      <c r="A5" s="1" t="s">
        <v>148</v>
      </c>
      <c r="B5" s="39"/>
      <c r="C5" s="30"/>
      <c r="D5" s="30"/>
      <c r="E5" s="30"/>
      <c r="F5" s="1" t="s">
        <v>149</v>
      </c>
      <c r="G5" s="38"/>
      <c r="H5" s="30"/>
      <c r="I5" s="30"/>
      <c r="J5" s="30"/>
      <c r="K5" s="30"/>
      <c r="L5" s="30"/>
    </row>
    <row r="6" spans="1:12" ht="30" customHeight="1" x14ac:dyDescent="0.2">
      <c r="A6" s="41" t="s">
        <v>150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</row>
    <row r="7" spans="1:12" ht="8.1" customHeight="1" x14ac:dyDescent="0.2"/>
    <row r="8" spans="1:12" ht="36" customHeight="1" x14ac:dyDescent="0.2">
      <c r="A8" s="20" t="s">
        <v>151</v>
      </c>
      <c r="B8" s="20" t="s">
        <v>152</v>
      </c>
      <c r="C8" s="20" t="s">
        <v>125</v>
      </c>
      <c r="D8" s="20" t="s">
        <v>123</v>
      </c>
      <c r="E8" s="20" t="s">
        <v>124</v>
      </c>
      <c r="F8" s="20" t="s">
        <v>153</v>
      </c>
      <c r="G8" s="20" t="s">
        <v>154</v>
      </c>
      <c r="H8" s="20" t="s">
        <v>155</v>
      </c>
      <c r="I8" s="20" t="s">
        <v>156</v>
      </c>
      <c r="J8" s="20" t="s">
        <v>157</v>
      </c>
      <c r="K8" s="20" t="s">
        <v>158</v>
      </c>
      <c r="L8" s="20" t="s">
        <v>159</v>
      </c>
    </row>
    <row r="9" spans="1:12" ht="42" customHeight="1" x14ac:dyDescent="0.2">
      <c r="A9" s="21">
        <v>1</v>
      </c>
      <c r="B9" s="22"/>
      <c r="C9" s="22"/>
      <c r="D9" s="22"/>
      <c r="E9" s="22"/>
      <c r="F9" s="22"/>
      <c r="G9" s="22"/>
      <c r="H9" s="22"/>
      <c r="I9" s="22"/>
      <c r="J9" s="22"/>
      <c r="K9" s="23"/>
      <c r="L9" s="22"/>
    </row>
    <row r="10" spans="1:12" ht="42" customHeight="1" x14ac:dyDescent="0.2">
      <c r="A10" s="24">
        <v>2</v>
      </c>
      <c r="B10" s="25"/>
      <c r="C10" s="25"/>
      <c r="D10" s="25"/>
      <c r="E10" s="25"/>
      <c r="F10" s="25"/>
      <c r="G10" s="25"/>
      <c r="H10" s="25"/>
      <c r="I10" s="25"/>
      <c r="J10" s="25"/>
      <c r="K10" s="26"/>
      <c r="L10" s="25"/>
    </row>
    <row r="11" spans="1:12" ht="42" customHeight="1" x14ac:dyDescent="0.2">
      <c r="A11" s="21">
        <v>3</v>
      </c>
      <c r="B11" s="22"/>
      <c r="C11" s="22"/>
      <c r="D11" s="22"/>
      <c r="E11" s="22"/>
      <c r="F11" s="22"/>
      <c r="G11" s="22"/>
      <c r="H11" s="22"/>
      <c r="I11" s="22"/>
      <c r="J11" s="22"/>
      <c r="K11" s="23"/>
      <c r="L11" s="22"/>
    </row>
    <row r="12" spans="1:12" ht="42" customHeight="1" x14ac:dyDescent="0.2">
      <c r="A12" s="24">
        <v>4</v>
      </c>
      <c r="B12" s="25"/>
      <c r="C12" s="25"/>
      <c r="D12" s="25"/>
      <c r="E12" s="25"/>
      <c r="F12" s="25"/>
      <c r="G12" s="25"/>
      <c r="H12" s="25"/>
      <c r="I12" s="25"/>
      <c r="J12" s="25"/>
      <c r="K12" s="26"/>
      <c r="L12" s="25"/>
    </row>
    <row r="13" spans="1:12" ht="42" customHeight="1" x14ac:dyDescent="0.2">
      <c r="A13" s="21">
        <v>5</v>
      </c>
      <c r="B13" s="22"/>
      <c r="C13" s="22"/>
      <c r="D13" s="22"/>
      <c r="E13" s="22"/>
      <c r="F13" s="22"/>
      <c r="G13" s="22"/>
      <c r="H13" s="22"/>
      <c r="I13" s="22"/>
      <c r="J13" s="22"/>
      <c r="K13" s="23"/>
      <c r="L13" s="22"/>
    </row>
    <row r="14" spans="1:12" ht="42" customHeight="1" x14ac:dyDescent="0.2">
      <c r="A14" s="24">
        <v>6</v>
      </c>
      <c r="B14" s="25"/>
      <c r="C14" s="25"/>
      <c r="D14" s="25"/>
      <c r="E14" s="25"/>
      <c r="F14" s="25"/>
      <c r="G14" s="25"/>
      <c r="H14" s="25"/>
      <c r="I14" s="25"/>
      <c r="J14" s="25"/>
      <c r="K14" s="26"/>
      <c r="L14" s="25"/>
    </row>
    <row r="15" spans="1:12" ht="42" customHeight="1" x14ac:dyDescent="0.2">
      <c r="A15" s="21">
        <v>7</v>
      </c>
      <c r="B15" s="22"/>
      <c r="C15" s="22"/>
      <c r="D15" s="22"/>
      <c r="E15" s="22"/>
      <c r="F15" s="22"/>
      <c r="G15" s="22"/>
      <c r="H15" s="22"/>
      <c r="I15" s="22"/>
      <c r="J15" s="22"/>
      <c r="K15" s="23"/>
      <c r="L15" s="22"/>
    </row>
    <row r="16" spans="1:12" ht="42" customHeight="1" x14ac:dyDescent="0.2">
      <c r="A16" s="24">
        <v>8</v>
      </c>
      <c r="B16" s="25"/>
      <c r="C16" s="25"/>
      <c r="D16" s="25"/>
      <c r="E16" s="25"/>
      <c r="F16" s="25"/>
      <c r="G16" s="25"/>
      <c r="H16" s="25"/>
      <c r="I16" s="25"/>
      <c r="J16" s="25"/>
      <c r="K16" s="26"/>
      <c r="L16" s="25"/>
    </row>
    <row r="17" spans="1:12" ht="42" customHeight="1" x14ac:dyDescent="0.2">
      <c r="A17" s="21">
        <v>9</v>
      </c>
      <c r="B17" s="22"/>
      <c r="C17" s="22"/>
      <c r="D17" s="22"/>
      <c r="E17" s="22"/>
      <c r="F17" s="22"/>
      <c r="G17" s="22"/>
      <c r="H17" s="22"/>
      <c r="I17" s="22"/>
      <c r="J17" s="22"/>
      <c r="K17" s="23"/>
      <c r="L17" s="22"/>
    </row>
    <row r="18" spans="1:12" ht="42" customHeight="1" x14ac:dyDescent="0.2">
      <c r="A18" s="24">
        <v>10</v>
      </c>
      <c r="B18" s="25"/>
      <c r="C18" s="25"/>
      <c r="D18" s="25"/>
      <c r="E18" s="25"/>
      <c r="F18" s="25"/>
      <c r="G18" s="25"/>
      <c r="H18" s="25"/>
      <c r="I18" s="25"/>
      <c r="J18" s="25"/>
      <c r="K18" s="26"/>
      <c r="L18" s="25"/>
    </row>
    <row r="19" spans="1:12" ht="42" customHeight="1" x14ac:dyDescent="0.2">
      <c r="A19" s="21">
        <v>11</v>
      </c>
      <c r="B19" s="22"/>
      <c r="C19" s="22"/>
      <c r="D19" s="22"/>
      <c r="E19" s="22"/>
      <c r="F19" s="22"/>
      <c r="G19" s="22"/>
      <c r="H19" s="22"/>
      <c r="I19" s="22"/>
      <c r="J19" s="22"/>
      <c r="K19" s="23"/>
      <c r="L19" s="22"/>
    </row>
    <row r="20" spans="1:12" ht="42" customHeight="1" x14ac:dyDescent="0.2">
      <c r="A20" s="24">
        <v>12</v>
      </c>
      <c r="B20" s="25"/>
      <c r="C20" s="25"/>
      <c r="D20" s="25"/>
      <c r="E20" s="25"/>
      <c r="F20" s="25"/>
      <c r="G20" s="25"/>
      <c r="H20" s="25"/>
      <c r="I20" s="25"/>
      <c r="J20" s="25"/>
      <c r="K20" s="26"/>
      <c r="L20" s="25"/>
    </row>
    <row r="21" spans="1:12" ht="42" customHeight="1" x14ac:dyDescent="0.2">
      <c r="A21" s="21">
        <v>13</v>
      </c>
      <c r="B21" s="22"/>
      <c r="C21" s="22"/>
      <c r="D21" s="22"/>
      <c r="E21" s="22"/>
      <c r="F21" s="22"/>
      <c r="G21" s="22"/>
      <c r="H21" s="22"/>
      <c r="I21" s="22"/>
      <c r="J21" s="22"/>
      <c r="K21" s="23"/>
      <c r="L21" s="22"/>
    </row>
    <row r="22" spans="1:12" ht="42" customHeight="1" x14ac:dyDescent="0.2">
      <c r="A22" s="24">
        <v>14</v>
      </c>
      <c r="B22" s="25"/>
      <c r="C22" s="25"/>
      <c r="D22" s="25"/>
      <c r="E22" s="25"/>
      <c r="F22" s="25"/>
      <c r="G22" s="25"/>
      <c r="H22" s="25"/>
      <c r="I22" s="25"/>
      <c r="J22" s="25"/>
      <c r="K22" s="26"/>
      <c r="L22" s="25"/>
    </row>
    <row r="23" spans="1:12" ht="42" customHeight="1" x14ac:dyDescent="0.2">
      <c r="A23" s="21">
        <v>15</v>
      </c>
      <c r="B23" s="22"/>
      <c r="C23" s="22"/>
      <c r="D23" s="22"/>
      <c r="E23" s="22"/>
      <c r="F23" s="22"/>
      <c r="G23" s="22"/>
      <c r="H23" s="22"/>
      <c r="I23" s="22"/>
      <c r="J23" s="22"/>
      <c r="K23" s="23"/>
      <c r="L23" s="22"/>
    </row>
    <row r="24" spans="1:12" ht="42" customHeight="1" x14ac:dyDescent="0.2">
      <c r="A24" s="24">
        <v>16</v>
      </c>
      <c r="B24" s="25"/>
      <c r="C24" s="25"/>
      <c r="D24" s="25"/>
      <c r="E24" s="25"/>
      <c r="F24" s="25"/>
      <c r="G24" s="25"/>
      <c r="H24" s="25"/>
      <c r="I24" s="25"/>
      <c r="J24" s="25"/>
      <c r="K24" s="26"/>
      <c r="L24" s="25"/>
    </row>
    <row r="25" spans="1:12" ht="42" customHeight="1" x14ac:dyDescent="0.2">
      <c r="A25" s="21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3"/>
      <c r="L25" s="22"/>
    </row>
    <row r="26" spans="1:12" ht="42" customHeight="1" x14ac:dyDescent="0.2">
      <c r="A26" s="24">
        <v>18</v>
      </c>
      <c r="B26" s="25"/>
      <c r="C26" s="25"/>
      <c r="D26" s="25"/>
      <c r="E26" s="25"/>
      <c r="F26" s="25"/>
      <c r="G26" s="25"/>
      <c r="H26" s="25"/>
      <c r="I26" s="25"/>
      <c r="J26" s="25"/>
      <c r="K26" s="26"/>
      <c r="L26" s="25"/>
    </row>
    <row r="27" spans="1:12" ht="42" customHeight="1" x14ac:dyDescent="0.2">
      <c r="A27" s="21">
        <v>19</v>
      </c>
      <c r="B27" s="22"/>
      <c r="C27" s="22"/>
      <c r="D27" s="22"/>
      <c r="E27" s="22"/>
      <c r="F27" s="22"/>
      <c r="G27" s="22"/>
      <c r="H27" s="22"/>
      <c r="I27" s="22"/>
      <c r="J27" s="22"/>
      <c r="K27" s="23"/>
      <c r="L27" s="22"/>
    </row>
    <row r="28" spans="1:12" ht="42" customHeight="1" x14ac:dyDescent="0.2">
      <c r="A28" s="24">
        <v>20</v>
      </c>
      <c r="B28" s="25"/>
      <c r="C28" s="25"/>
      <c r="D28" s="25"/>
      <c r="E28" s="25"/>
      <c r="F28" s="25"/>
      <c r="G28" s="25"/>
      <c r="H28" s="25"/>
      <c r="I28" s="25"/>
      <c r="J28" s="25"/>
      <c r="K28" s="26"/>
      <c r="L28" s="25"/>
    </row>
  </sheetData>
  <mergeCells count="9">
    <mergeCell ref="A6:L6"/>
    <mergeCell ref="B3:E3"/>
    <mergeCell ref="B5:E5"/>
    <mergeCell ref="G4:L4"/>
    <mergeCell ref="A2:L2"/>
    <mergeCell ref="G5:L5"/>
    <mergeCell ref="B4:E4"/>
    <mergeCell ref="A1:L1"/>
    <mergeCell ref="G3:L3"/>
  </mergeCells>
  <conditionalFormatting sqref="D9:D28">
    <cfRule type="cellIs" dxfId="59" priority="1" operator="equal">
      <formula>"Groen"</formula>
    </cfRule>
    <cfRule type="cellIs" dxfId="58" priority="2" operator="equal">
      <formula>"Geel"</formula>
    </cfRule>
    <cfRule type="cellIs" dxfId="57" priority="3" operator="equal">
      <formula>"Rood"</formula>
    </cfRule>
  </conditionalFormatting>
  <conditionalFormatting sqref="E9:E28">
    <cfRule type="cellIs" dxfId="56" priority="4" operator="equal">
      <formula>"Urgent"</formula>
    </cfRule>
    <cfRule type="cellIs" dxfId="55" priority="5" operator="equal">
      <formula>"Hoog"</formula>
    </cfRule>
    <cfRule type="cellIs" dxfId="54" priority="6" operator="equal">
      <formula>"Gemiddeld"</formula>
    </cfRule>
    <cfRule type="cellIs" dxfId="53" priority="7" operator="equal">
      <formula>"Laag"</formula>
    </cfRule>
  </conditionalFormatting>
  <conditionalFormatting sqref="K9:K28">
    <cfRule type="expression" dxfId="52" priority="8">
      <formula>AND(K9&lt;&gt;"",K9&lt;TODAY())</formula>
    </cfRule>
    <cfRule type="expression" dxfId="51" priority="9">
      <formula>AND(K9&lt;&gt;"",K9&gt;=TODAY(),K9&lt;=TODAY()+7)</formula>
    </cfRule>
    <cfRule type="expression" dxfId="50" priority="10">
      <formula>AND(K9&lt;&gt;"",K9&gt;TODAY()+7,K9&lt;=TODAY()+30)</formula>
    </cfRule>
  </conditionalFormatting>
  <conditionalFormatting sqref="L9:L28">
    <cfRule type="cellIs" dxfId="49" priority="11" operator="equal">
      <formula>"Ja"</formula>
    </cfRule>
    <cfRule type="cellIs" dxfId="48" priority="12" operator="equal">
      <formula>"Overleg"</formula>
    </cfRule>
  </conditionalFormatting>
  <dataValidations count="7">
    <dataValidation type="list" allowBlank="1" errorTitle="Ongeldige invoer" error="Kies een geldige portefeuille" promptTitle="Portefeuille" prompt="Selecteer portefeuille" sqref="B3" xr:uid="{00000000-0002-0000-0300-000000000000}">
      <formula1>_Portefeuille</formula1>
    </dataValidation>
    <dataValidation type="list" allowBlank="1" errorTitle="Ongeldige invoer" error="Kies een geldige portefeuillehouder" promptTitle="Portefeuillehouder" prompt="Selecteer portefeuillehouder" sqref="G3" xr:uid="{00000000-0002-0000-0300-000001000000}">
      <formula1>_Houder</formula1>
    </dataValidation>
    <dataValidation type="list" allowBlank="1" promptTitle="Commissie/Werkgroep" prompt="Selecteer commissie/werkgroep" sqref="G4" xr:uid="{00000000-0002-0000-0300-000002000000}">
      <formula1>_Commissie</formula1>
    </dataValidation>
    <dataValidation type="list" allowBlank="1" errorTitle="Ongeldige status" error="Groen = op schema, Geel = aandacht, Rood = kritiek" promptTitle="Status" sqref="D9:D28" xr:uid="{00000000-0002-0000-0300-000003000000}">
      <formula1>_Status</formula1>
    </dataValidation>
    <dataValidation type="list" allowBlank="1" errorTitle="Ongeldige invoer" error="Kies prioriteit" promptTitle="Prioriteit" sqref="E9:E28" xr:uid="{00000000-0002-0000-0300-000004000000}">
      <formula1>_Prioriteit</formula1>
    </dataValidation>
    <dataValidation type="list" allowBlank="1" errorTitle="Ongeldige invoer" error="Kies categorie" promptTitle="Categorie" sqref="C9:C28" xr:uid="{00000000-0002-0000-0300-000005000000}">
      <formula1>_Categorie</formula1>
    </dataValidation>
    <dataValidation type="list" allowBlank="1" errorTitle="Ongeldige invoer" error="Escalatie naar Gouverneursraad?" promptTitle="Escalatie" sqref="L9:L28" xr:uid="{00000000-0002-0000-0300-000006000000}">
      <formula1>"Ja,Nee,Overleg"</formula1>
    </dataValidation>
  </dataValidations>
  <printOptions horizontalCentered="1"/>
  <pageMargins left="0.4" right="0.4" top="0.5" bottom="0.5" header="0.5" footer="0.5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3366"/>
    <pageSetUpPr fitToPage="1"/>
  </sheetPr>
  <dimension ref="A1:L28"/>
  <sheetViews>
    <sheetView showGridLines="0" workbookViewId="0">
      <pane ySplit="8" topLeftCell="A9" activePane="bottomLeft" state="frozen"/>
      <selection pane="bottomLeft"/>
    </sheetView>
  </sheetViews>
  <sheetFormatPr defaultRowHeight="15" x14ac:dyDescent="0.2"/>
  <cols>
    <col min="1" max="1" width="4.9765625" customWidth="1"/>
    <col min="2" max="2" width="27.98046875" customWidth="1"/>
    <col min="3" max="3" width="13.98828125" customWidth="1"/>
    <col min="4" max="5" width="9.953125" customWidth="1"/>
    <col min="6" max="9" width="27.98046875" customWidth="1"/>
    <col min="10" max="10" width="16.0078125" customWidth="1"/>
    <col min="11" max="11" width="11.97265625" customWidth="1"/>
    <col min="12" max="12" width="13.98828125" customWidth="1"/>
  </cols>
  <sheetData>
    <row r="1" spans="1:12" ht="42" customHeight="1" x14ac:dyDescent="0.2">
      <c r="A1" s="40" t="s">
        <v>142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ht="27.95" customHeight="1" x14ac:dyDescent="0.2">
      <c r="A2" s="37" t="s">
        <v>161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2" ht="24" customHeight="1" x14ac:dyDescent="0.2">
      <c r="A3" s="1" t="s">
        <v>144</v>
      </c>
      <c r="B3" s="38" t="s">
        <v>21</v>
      </c>
      <c r="C3" s="30"/>
      <c r="D3" s="30"/>
      <c r="E3" s="30"/>
      <c r="F3" s="1" t="s">
        <v>145</v>
      </c>
      <c r="G3" s="38" t="s">
        <v>139</v>
      </c>
      <c r="H3" s="30"/>
      <c r="I3" s="30"/>
      <c r="J3" s="30"/>
      <c r="K3" s="30"/>
      <c r="L3" s="30"/>
    </row>
    <row r="4" spans="1:12" ht="24" customHeight="1" x14ac:dyDescent="0.2">
      <c r="A4" s="1" t="s">
        <v>146</v>
      </c>
      <c r="B4" s="39"/>
      <c r="C4" s="30"/>
      <c r="D4" s="30"/>
      <c r="E4" s="30"/>
      <c r="F4" s="1" t="s">
        <v>147</v>
      </c>
      <c r="G4" s="38"/>
      <c r="H4" s="30"/>
      <c r="I4" s="30"/>
      <c r="J4" s="30"/>
      <c r="K4" s="30"/>
      <c r="L4" s="30"/>
    </row>
    <row r="5" spans="1:12" ht="24" customHeight="1" x14ac:dyDescent="0.2">
      <c r="A5" s="1" t="s">
        <v>148</v>
      </c>
      <c r="B5" s="39"/>
      <c r="C5" s="30"/>
      <c r="D5" s="30"/>
      <c r="E5" s="30"/>
      <c r="F5" s="1" t="s">
        <v>149</v>
      </c>
      <c r="G5" s="38"/>
      <c r="H5" s="30"/>
      <c r="I5" s="30"/>
      <c r="J5" s="30"/>
      <c r="K5" s="30"/>
      <c r="L5" s="30"/>
    </row>
    <row r="6" spans="1:12" ht="30" customHeight="1" x14ac:dyDescent="0.2">
      <c r="A6" s="41" t="s">
        <v>150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</row>
    <row r="7" spans="1:12" ht="8.1" customHeight="1" x14ac:dyDescent="0.2"/>
    <row r="8" spans="1:12" ht="36" customHeight="1" x14ac:dyDescent="0.2">
      <c r="A8" s="20" t="s">
        <v>151</v>
      </c>
      <c r="B8" s="20" t="s">
        <v>152</v>
      </c>
      <c r="C8" s="20" t="s">
        <v>125</v>
      </c>
      <c r="D8" s="20" t="s">
        <v>123</v>
      </c>
      <c r="E8" s="20" t="s">
        <v>124</v>
      </c>
      <c r="F8" s="20" t="s">
        <v>153</v>
      </c>
      <c r="G8" s="20" t="s">
        <v>154</v>
      </c>
      <c r="H8" s="20" t="s">
        <v>155</v>
      </c>
      <c r="I8" s="20" t="s">
        <v>156</v>
      </c>
      <c r="J8" s="20" t="s">
        <v>157</v>
      </c>
      <c r="K8" s="20" t="s">
        <v>158</v>
      </c>
      <c r="L8" s="20" t="s">
        <v>159</v>
      </c>
    </row>
    <row r="9" spans="1:12" ht="42" customHeight="1" x14ac:dyDescent="0.2">
      <c r="A9" s="21">
        <v>1</v>
      </c>
      <c r="B9" s="22"/>
      <c r="C9" s="22"/>
      <c r="D9" s="22"/>
      <c r="E9" s="22"/>
      <c r="F9" s="22"/>
      <c r="G9" s="22"/>
      <c r="H9" s="22"/>
      <c r="I9" s="22"/>
      <c r="J9" s="22"/>
      <c r="K9" s="23"/>
      <c r="L9" s="22"/>
    </row>
    <row r="10" spans="1:12" ht="42" customHeight="1" x14ac:dyDescent="0.2">
      <c r="A10" s="24">
        <v>2</v>
      </c>
      <c r="B10" s="25"/>
      <c r="C10" s="25"/>
      <c r="D10" s="25"/>
      <c r="E10" s="25"/>
      <c r="F10" s="25"/>
      <c r="G10" s="25"/>
      <c r="H10" s="25"/>
      <c r="I10" s="25"/>
      <c r="J10" s="25"/>
      <c r="K10" s="26"/>
      <c r="L10" s="25"/>
    </row>
    <row r="11" spans="1:12" ht="42" customHeight="1" x14ac:dyDescent="0.2">
      <c r="A11" s="21">
        <v>3</v>
      </c>
      <c r="B11" s="22"/>
      <c r="C11" s="22"/>
      <c r="D11" s="22"/>
      <c r="E11" s="22"/>
      <c r="F11" s="22"/>
      <c r="G11" s="22"/>
      <c r="H11" s="22"/>
      <c r="I11" s="22"/>
      <c r="J11" s="22"/>
      <c r="K11" s="23"/>
      <c r="L11" s="22"/>
    </row>
    <row r="12" spans="1:12" ht="42" customHeight="1" x14ac:dyDescent="0.2">
      <c r="A12" s="24">
        <v>4</v>
      </c>
      <c r="B12" s="25"/>
      <c r="C12" s="25"/>
      <c r="D12" s="25"/>
      <c r="E12" s="25"/>
      <c r="F12" s="25"/>
      <c r="G12" s="25"/>
      <c r="H12" s="25"/>
      <c r="I12" s="25"/>
      <c r="J12" s="25"/>
      <c r="K12" s="26"/>
      <c r="L12" s="25"/>
    </row>
    <row r="13" spans="1:12" ht="42" customHeight="1" x14ac:dyDescent="0.2">
      <c r="A13" s="21">
        <v>5</v>
      </c>
      <c r="B13" s="22"/>
      <c r="C13" s="22"/>
      <c r="D13" s="22"/>
      <c r="E13" s="22"/>
      <c r="F13" s="22"/>
      <c r="G13" s="22"/>
      <c r="H13" s="22"/>
      <c r="I13" s="22"/>
      <c r="J13" s="22"/>
      <c r="K13" s="23"/>
      <c r="L13" s="22"/>
    </row>
    <row r="14" spans="1:12" ht="42" customHeight="1" x14ac:dyDescent="0.2">
      <c r="A14" s="24">
        <v>6</v>
      </c>
      <c r="B14" s="25"/>
      <c r="C14" s="25"/>
      <c r="D14" s="25"/>
      <c r="E14" s="25"/>
      <c r="F14" s="25"/>
      <c r="G14" s="25"/>
      <c r="H14" s="25"/>
      <c r="I14" s="25"/>
      <c r="J14" s="25"/>
      <c r="K14" s="26"/>
      <c r="L14" s="25"/>
    </row>
    <row r="15" spans="1:12" ht="42" customHeight="1" x14ac:dyDescent="0.2">
      <c r="A15" s="21">
        <v>7</v>
      </c>
      <c r="B15" s="22"/>
      <c r="C15" s="22"/>
      <c r="D15" s="22"/>
      <c r="E15" s="22"/>
      <c r="F15" s="22"/>
      <c r="G15" s="22"/>
      <c r="H15" s="22"/>
      <c r="I15" s="22"/>
      <c r="J15" s="22"/>
      <c r="K15" s="23"/>
      <c r="L15" s="22"/>
    </row>
    <row r="16" spans="1:12" ht="42" customHeight="1" x14ac:dyDescent="0.2">
      <c r="A16" s="24">
        <v>8</v>
      </c>
      <c r="B16" s="25"/>
      <c r="C16" s="25"/>
      <c r="D16" s="25"/>
      <c r="E16" s="25"/>
      <c r="F16" s="25"/>
      <c r="G16" s="25"/>
      <c r="H16" s="25"/>
      <c r="I16" s="25"/>
      <c r="J16" s="25"/>
      <c r="K16" s="26"/>
      <c r="L16" s="25"/>
    </row>
    <row r="17" spans="1:12" ht="42" customHeight="1" x14ac:dyDescent="0.2">
      <c r="A17" s="21">
        <v>9</v>
      </c>
      <c r="B17" s="22"/>
      <c r="C17" s="22"/>
      <c r="D17" s="22"/>
      <c r="E17" s="22"/>
      <c r="F17" s="22"/>
      <c r="G17" s="22"/>
      <c r="H17" s="22"/>
      <c r="I17" s="22"/>
      <c r="J17" s="22"/>
      <c r="K17" s="23"/>
      <c r="L17" s="22"/>
    </row>
    <row r="18" spans="1:12" ht="42" customHeight="1" x14ac:dyDescent="0.2">
      <c r="A18" s="24">
        <v>10</v>
      </c>
      <c r="B18" s="25"/>
      <c r="C18" s="25"/>
      <c r="D18" s="25"/>
      <c r="E18" s="25"/>
      <c r="F18" s="25"/>
      <c r="G18" s="25"/>
      <c r="H18" s="25"/>
      <c r="I18" s="25"/>
      <c r="J18" s="25"/>
      <c r="K18" s="26"/>
      <c r="L18" s="25"/>
    </row>
    <row r="19" spans="1:12" ht="42" customHeight="1" x14ac:dyDescent="0.2">
      <c r="A19" s="21">
        <v>11</v>
      </c>
      <c r="B19" s="22"/>
      <c r="C19" s="22"/>
      <c r="D19" s="22"/>
      <c r="E19" s="22"/>
      <c r="F19" s="22"/>
      <c r="G19" s="22"/>
      <c r="H19" s="22"/>
      <c r="I19" s="22"/>
      <c r="J19" s="22"/>
      <c r="K19" s="23"/>
      <c r="L19" s="22"/>
    </row>
    <row r="20" spans="1:12" ht="42" customHeight="1" x14ac:dyDescent="0.2">
      <c r="A20" s="24">
        <v>12</v>
      </c>
      <c r="B20" s="25"/>
      <c r="C20" s="25"/>
      <c r="D20" s="25"/>
      <c r="E20" s="25"/>
      <c r="F20" s="25"/>
      <c r="G20" s="25"/>
      <c r="H20" s="25"/>
      <c r="I20" s="25"/>
      <c r="J20" s="25"/>
      <c r="K20" s="26"/>
      <c r="L20" s="25"/>
    </row>
    <row r="21" spans="1:12" ht="42" customHeight="1" x14ac:dyDescent="0.2">
      <c r="A21" s="21">
        <v>13</v>
      </c>
      <c r="B21" s="22"/>
      <c r="C21" s="22"/>
      <c r="D21" s="22"/>
      <c r="E21" s="22"/>
      <c r="F21" s="22"/>
      <c r="G21" s="22"/>
      <c r="H21" s="22"/>
      <c r="I21" s="22"/>
      <c r="J21" s="22"/>
      <c r="K21" s="23"/>
      <c r="L21" s="22"/>
    </row>
    <row r="22" spans="1:12" ht="42" customHeight="1" x14ac:dyDescent="0.2">
      <c r="A22" s="24">
        <v>14</v>
      </c>
      <c r="B22" s="25"/>
      <c r="C22" s="25"/>
      <c r="D22" s="25"/>
      <c r="E22" s="25"/>
      <c r="F22" s="25"/>
      <c r="G22" s="25"/>
      <c r="H22" s="25"/>
      <c r="I22" s="25"/>
      <c r="J22" s="25"/>
      <c r="K22" s="26"/>
      <c r="L22" s="25"/>
    </row>
    <row r="23" spans="1:12" ht="42" customHeight="1" x14ac:dyDescent="0.2">
      <c r="A23" s="21">
        <v>15</v>
      </c>
      <c r="B23" s="22"/>
      <c r="C23" s="22"/>
      <c r="D23" s="22"/>
      <c r="E23" s="22"/>
      <c r="F23" s="22"/>
      <c r="G23" s="22"/>
      <c r="H23" s="22"/>
      <c r="I23" s="22"/>
      <c r="J23" s="22"/>
      <c r="K23" s="23"/>
      <c r="L23" s="22"/>
    </row>
    <row r="24" spans="1:12" ht="42" customHeight="1" x14ac:dyDescent="0.2">
      <c r="A24" s="24">
        <v>16</v>
      </c>
      <c r="B24" s="25"/>
      <c r="C24" s="25"/>
      <c r="D24" s="25"/>
      <c r="E24" s="25"/>
      <c r="F24" s="25"/>
      <c r="G24" s="25"/>
      <c r="H24" s="25"/>
      <c r="I24" s="25"/>
      <c r="J24" s="25"/>
      <c r="K24" s="26"/>
      <c r="L24" s="25"/>
    </row>
    <row r="25" spans="1:12" ht="42" customHeight="1" x14ac:dyDescent="0.2">
      <c r="A25" s="21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3"/>
      <c r="L25" s="22"/>
    </row>
    <row r="26" spans="1:12" ht="42" customHeight="1" x14ac:dyDescent="0.2">
      <c r="A26" s="24">
        <v>18</v>
      </c>
      <c r="B26" s="25"/>
      <c r="C26" s="25"/>
      <c r="D26" s="25"/>
      <c r="E26" s="25"/>
      <c r="F26" s="25"/>
      <c r="G26" s="25"/>
      <c r="H26" s="25"/>
      <c r="I26" s="25"/>
      <c r="J26" s="25"/>
      <c r="K26" s="26"/>
      <c r="L26" s="25"/>
    </row>
    <row r="27" spans="1:12" ht="42" customHeight="1" x14ac:dyDescent="0.2">
      <c r="A27" s="21">
        <v>19</v>
      </c>
      <c r="B27" s="22"/>
      <c r="C27" s="22"/>
      <c r="D27" s="22"/>
      <c r="E27" s="22"/>
      <c r="F27" s="22"/>
      <c r="G27" s="22"/>
      <c r="H27" s="22"/>
      <c r="I27" s="22"/>
      <c r="J27" s="22"/>
      <c r="K27" s="23"/>
      <c r="L27" s="22"/>
    </row>
    <row r="28" spans="1:12" ht="42" customHeight="1" x14ac:dyDescent="0.2">
      <c r="A28" s="24">
        <v>20</v>
      </c>
      <c r="B28" s="25"/>
      <c r="C28" s="25"/>
      <c r="D28" s="25"/>
      <c r="E28" s="25"/>
      <c r="F28" s="25"/>
      <c r="G28" s="25"/>
      <c r="H28" s="25"/>
      <c r="I28" s="25"/>
      <c r="J28" s="25"/>
      <c r="K28" s="26"/>
      <c r="L28" s="25"/>
    </row>
  </sheetData>
  <mergeCells count="9">
    <mergeCell ref="A6:L6"/>
    <mergeCell ref="B3:E3"/>
    <mergeCell ref="B5:E5"/>
    <mergeCell ref="G4:L4"/>
    <mergeCell ref="A2:L2"/>
    <mergeCell ref="G5:L5"/>
    <mergeCell ref="B4:E4"/>
    <mergeCell ref="A1:L1"/>
    <mergeCell ref="G3:L3"/>
  </mergeCells>
  <conditionalFormatting sqref="D9:D28">
    <cfRule type="cellIs" dxfId="47" priority="1" operator="equal">
      <formula>"Groen"</formula>
    </cfRule>
    <cfRule type="cellIs" dxfId="46" priority="2" operator="equal">
      <formula>"Geel"</formula>
    </cfRule>
    <cfRule type="cellIs" dxfId="45" priority="3" operator="equal">
      <formula>"Rood"</formula>
    </cfRule>
  </conditionalFormatting>
  <conditionalFormatting sqref="E9:E28">
    <cfRule type="cellIs" dxfId="44" priority="4" operator="equal">
      <formula>"Urgent"</formula>
    </cfRule>
    <cfRule type="cellIs" dxfId="43" priority="5" operator="equal">
      <formula>"Hoog"</formula>
    </cfRule>
    <cfRule type="cellIs" dxfId="42" priority="6" operator="equal">
      <formula>"Gemiddeld"</formula>
    </cfRule>
    <cfRule type="cellIs" dxfId="41" priority="7" operator="equal">
      <formula>"Laag"</formula>
    </cfRule>
  </conditionalFormatting>
  <conditionalFormatting sqref="K9:K28">
    <cfRule type="expression" dxfId="40" priority="8">
      <formula>AND(K9&lt;&gt;"",K9&lt;TODAY())</formula>
    </cfRule>
    <cfRule type="expression" dxfId="39" priority="9">
      <formula>AND(K9&lt;&gt;"",K9&gt;=TODAY(),K9&lt;=TODAY()+7)</formula>
    </cfRule>
    <cfRule type="expression" dxfId="38" priority="10">
      <formula>AND(K9&lt;&gt;"",K9&gt;TODAY()+7,K9&lt;=TODAY()+30)</formula>
    </cfRule>
  </conditionalFormatting>
  <conditionalFormatting sqref="L9:L28">
    <cfRule type="cellIs" dxfId="37" priority="11" operator="equal">
      <formula>"Ja"</formula>
    </cfRule>
    <cfRule type="cellIs" dxfId="36" priority="12" operator="equal">
      <formula>"Overleg"</formula>
    </cfRule>
  </conditionalFormatting>
  <dataValidations count="7">
    <dataValidation type="list" allowBlank="1" errorTitle="Ongeldige invoer" error="Kies een geldige portefeuille" promptTitle="Portefeuille" prompt="Selecteer portefeuille" sqref="B3" xr:uid="{00000000-0002-0000-0400-000000000000}">
      <formula1>_Portefeuille</formula1>
    </dataValidation>
    <dataValidation type="list" allowBlank="1" errorTitle="Ongeldige invoer" error="Kies een geldige portefeuillehouder" promptTitle="Portefeuillehouder" prompt="Selecteer portefeuillehouder" sqref="G3" xr:uid="{00000000-0002-0000-0400-000001000000}">
      <formula1>_Houder</formula1>
    </dataValidation>
    <dataValidation type="list" allowBlank="1" promptTitle="Commissie/Werkgroep" prompt="Selecteer commissie/werkgroep" sqref="G4" xr:uid="{00000000-0002-0000-0400-000002000000}">
      <formula1>_Commissie</formula1>
    </dataValidation>
    <dataValidation type="list" allowBlank="1" errorTitle="Ongeldige status" error="Groen = op schema, Geel = aandacht, Rood = kritiek" promptTitle="Status" sqref="D9:D28" xr:uid="{00000000-0002-0000-0400-000003000000}">
      <formula1>_Status</formula1>
    </dataValidation>
    <dataValidation type="list" allowBlank="1" errorTitle="Ongeldige invoer" error="Kies prioriteit" promptTitle="Prioriteit" sqref="E9:E28" xr:uid="{00000000-0002-0000-0400-000004000000}">
      <formula1>_Prioriteit</formula1>
    </dataValidation>
    <dataValidation type="list" allowBlank="1" errorTitle="Ongeldige invoer" error="Kies categorie" promptTitle="Categorie" sqref="C9:C28" xr:uid="{00000000-0002-0000-0400-000005000000}">
      <formula1>_Categorie</formula1>
    </dataValidation>
    <dataValidation type="list" allowBlank="1" errorTitle="Ongeldige invoer" error="Escalatie naar Gouverneursraad?" promptTitle="Escalatie" sqref="L9:L28" xr:uid="{00000000-0002-0000-0400-000006000000}">
      <formula1>"Ja,Nee,Overleg"</formula1>
    </dataValidation>
  </dataValidations>
  <printOptions horizontalCentered="1"/>
  <pageMargins left="0.4" right="0.4" top="0.5" bottom="0.5" header="0.5" footer="0.5"/>
  <pageSetup paperSize="9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3366"/>
    <pageSetUpPr fitToPage="1"/>
  </sheetPr>
  <dimension ref="A1:L28"/>
  <sheetViews>
    <sheetView showGridLines="0" topLeftCell="H1" workbookViewId="0">
      <pane ySplit="8" topLeftCell="H9" activePane="bottomLeft" state="frozen"/>
      <selection activeCell="H1" sqref="H1"/>
      <selection pane="bottomLeft" activeCell="K10" sqref="K10"/>
    </sheetView>
  </sheetViews>
  <sheetFormatPr defaultRowHeight="15" x14ac:dyDescent="0.2"/>
  <cols>
    <col min="1" max="1" width="4.9765625" customWidth="1"/>
    <col min="2" max="2" width="27.98046875" customWidth="1"/>
    <col min="3" max="3" width="13.98828125" customWidth="1"/>
    <col min="4" max="5" width="9.953125" customWidth="1"/>
    <col min="6" max="9" width="27.98046875" customWidth="1"/>
    <col min="10" max="10" width="16.0078125" customWidth="1"/>
    <col min="11" max="11" width="11.97265625" customWidth="1"/>
    <col min="12" max="12" width="13.98828125" customWidth="1"/>
  </cols>
  <sheetData>
    <row r="1" spans="1:12" ht="42" customHeight="1" x14ac:dyDescent="0.2">
      <c r="A1" s="40" t="s">
        <v>142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ht="27.95" customHeight="1" x14ac:dyDescent="0.2">
      <c r="A2" s="37" t="s">
        <v>162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2" ht="24" customHeight="1" x14ac:dyDescent="0.2">
      <c r="A3" s="1" t="s">
        <v>144</v>
      </c>
      <c r="B3" s="38" t="s">
        <v>26</v>
      </c>
      <c r="C3" s="30"/>
      <c r="D3" s="30"/>
      <c r="E3" s="30"/>
      <c r="F3" s="1" t="s">
        <v>145</v>
      </c>
      <c r="G3" s="38" t="s">
        <v>137</v>
      </c>
      <c r="H3" s="30"/>
      <c r="I3" s="30"/>
      <c r="J3" s="30"/>
      <c r="K3" s="30"/>
      <c r="L3" s="30"/>
    </row>
    <row r="4" spans="1:12" ht="24" customHeight="1" x14ac:dyDescent="0.2">
      <c r="A4" s="1" t="s">
        <v>146</v>
      </c>
      <c r="B4" s="39"/>
      <c r="C4" s="30"/>
      <c r="D4" s="30"/>
      <c r="E4" s="30"/>
      <c r="F4" s="1" t="s">
        <v>147</v>
      </c>
      <c r="G4" s="38"/>
      <c r="H4" s="30"/>
      <c r="I4" s="30"/>
      <c r="J4" s="30"/>
      <c r="K4" s="30"/>
      <c r="L4" s="30"/>
    </row>
    <row r="5" spans="1:12" ht="24" customHeight="1" x14ac:dyDescent="0.2">
      <c r="A5" s="1" t="s">
        <v>148</v>
      </c>
      <c r="B5" s="39"/>
      <c r="C5" s="30"/>
      <c r="D5" s="30"/>
      <c r="E5" s="30"/>
      <c r="F5" s="1" t="s">
        <v>149</v>
      </c>
      <c r="G5" s="38"/>
      <c r="H5" s="30"/>
      <c r="I5" s="30"/>
      <c r="J5" s="30"/>
      <c r="K5" s="30"/>
      <c r="L5" s="30"/>
    </row>
    <row r="6" spans="1:12" ht="30" customHeight="1" x14ac:dyDescent="0.2">
      <c r="A6" s="41" t="s">
        <v>150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</row>
    <row r="7" spans="1:12" ht="8.1" customHeight="1" x14ac:dyDescent="0.2"/>
    <row r="8" spans="1:12" ht="36" customHeight="1" x14ac:dyDescent="0.2">
      <c r="A8" s="20" t="s">
        <v>151</v>
      </c>
      <c r="B8" s="20" t="s">
        <v>152</v>
      </c>
      <c r="C8" s="20" t="s">
        <v>125</v>
      </c>
      <c r="D8" s="20" t="s">
        <v>123</v>
      </c>
      <c r="E8" s="20" t="s">
        <v>124</v>
      </c>
      <c r="F8" s="20" t="s">
        <v>153</v>
      </c>
      <c r="G8" s="20" t="s">
        <v>154</v>
      </c>
      <c r="H8" s="20" t="s">
        <v>155</v>
      </c>
      <c r="I8" s="20" t="s">
        <v>156</v>
      </c>
      <c r="J8" s="20" t="s">
        <v>157</v>
      </c>
      <c r="K8" s="20" t="s">
        <v>158</v>
      </c>
      <c r="L8" s="20" t="s">
        <v>159</v>
      </c>
    </row>
    <row r="9" spans="1:12" ht="42" customHeight="1" x14ac:dyDescent="0.2">
      <c r="A9" s="21">
        <v>1</v>
      </c>
      <c r="B9" s="22" t="s">
        <v>190</v>
      </c>
      <c r="C9" s="22" t="s">
        <v>132</v>
      </c>
      <c r="D9" s="22" t="s">
        <v>6</v>
      </c>
      <c r="E9" s="22" t="s">
        <v>61</v>
      </c>
      <c r="F9" s="22" t="s">
        <v>193</v>
      </c>
      <c r="G9" s="22" t="s">
        <v>192</v>
      </c>
      <c r="H9" s="22"/>
      <c r="I9" s="22" t="s">
        <v>190</v>
      </c>
      <c r="J9" s="22" t="s">
        <v>194</v>
      </c>
      <c r="K9" s="23">
        <v>1012027</v>
      </c>
      <c r="L9" s="22" t="s">
        <v>191</v>
      </c>
    </row>
    <row r="10" spans="1:12" ht="42" customHeight="1" x14ac:dyDescent="0.2">
      <c r="A10" s="24">
        <v>2</v>
      </c>
      <c r="B10" s="25"/>
      <c r="C10" s="25"/>
      <c r="D10" s="25"/>
      <c r="E10" s="25"/>
      <c r="F10" s="25"/>
      <c r="G10" s="25"/>
      <c r="H10" s="25"/>
      <c r="I10" s="25"/>
      <c r="J10" s="25"/>
      <c r="K10" s="26"/>
      <c r="L10" s="25"/>
    </row>
    <row r="11" spans="1:12" ht="42" customHeight="1" x14ac:dyDescent="0.2">
      <c r="A11" s="21">
        <v>3</v>
      </c>
      <c r="B11" s="22"/>
      <c r="C11" s="22"/>
      <c r="D11" s="22"/>
      <c r="E11" s="22"/>
      <c r="F11" s="22"/>
      <c r="G11" s="22"/>
      <c r="H11" s="22"/>
      <c r="I11" s="22"/>
      <c r="J11" s="22"/>
      <c r="K11" s="23"/>
      <c r="L11" s="22"/>
    </row>
    <row r="12" spans="1:12" ht="42" customHeight="1" x14ac:dyDescent="0.2">
      <c r="A12" s="24">
        <v>4</v>
      </c>
      <c r="B12" s="25"/>
      <c r="C12" s="25"/>
      <c r="D12" s="25"/>
      <c r="E12" s="25"/>
      <c r="F12" s="25"/>
      <c r="G12" s="25"/>
      <c r="H12" s="25"/>
      <c r="I12" s="25"/>
      <c r="J12" s="25"/>
      <c r="K12" s="26"/>
      <c r="L12" s="25"/>
    </row>
    <row r="13" spans="1:12" ht="42" customHeight="1" x14ac:dyDescent="0.2">
      <c r="A13" s="21">
        <v>5</v>
      </c>
      <c r="B13" s="22"/>
      <c r="C13" s="22"/>
      <c r="D13" s="22"/>
      <c r="E13" s="22"/>
      <c r="F13" s="22"/>
      <c r="G13" s="22"/>
      <c r="H13" s="22"/>
      <c r="I13" s="22"/>
      <c r="J13" s="22"/>
      <c r="K13" s="23"/>
      <c r="L13" s="22"/>
    </row>
    <row r="14" spans="1:12" ht="42" customHeight="1" x14ac:dyDescent="0.2">
      <c r="A14" s="24">
        <v>6</v>
      </c>
      <c r="B14" s="25"/>
      <c r="C14" s="25"/>
      <c r="D14" s="25"/>
      <c r="E14" s="25"/>
      <c r="F14" s="25"/>
      <c r="G14" s="25"/>
      <c r="H14" s="25"/>
      <c r="I14" s="25"/>
      <c r="J14" s="25"/>
      <c r="K14" s="26"/>
      <c r="L14" s="25"/>
    </row>
    <row r="15" spans="1:12" ht="42" customHeight="1" x14ac:dyDescent="0.2">
      <c r="A15" s="21">
        <v>7</v>
      </c>
      <c r="B15" s="22"/>
      <c r="C15" s="22"/>
      <c r="D15" s="22"/>
      <c r="E15" s="22"/>
      <c r="F15" s="22"/>
      <c r="G15" s="22"/>
      <c r="H15" s="22"/>
      <c r="I15" s="22"/>
      <c r="J15" s="22"/>
      <c r="K15" s="23"/>
      <c r="L15" s="22"/>
    </row>
    <row r="16" spans="1:12" ht="42" customHeight="1" x14ac:dyDescent="0.2">
      <c r="A16" s="24">
        <v>8</v>
      </c>
      <c r="B16" s="25"/>
      <c r="C16" s="25"/>
      <c r="D16" s="25"/>
      <c r="E16" s="25"/>
      <c r="F16" s="25"/>
      <c r="G16" s="25"/>
      <c r="H16" s="25"/>
      <c r="I16" s="25"/>
      <c r="J16" s="25"/>
      <c r="K16" s="26"/>
      <c r="L16" s="25"/>
    </row>
    <row r="17" spans="1:12" ht="42" customHeight="1" x14ac:dyDescent="0.2">
      <c r="A17" s="21">
        <v>9</v>
      </c>
      <c r="B17" s="22"/>
      <c r="C17" s="22"/>
      <c r="D17" s="22"/>
      <c r="E17" s="22"/>
      <c r="F17" s="22"/>
      <c r="G17" s="22"/>
      <c r="H17" s="22"/>
      <c r="I17" s="22"/>
      <c r="J17" s="22"/>
      <c r="K17" s="23"/>
      <c r="L17" s="22"/>
    </row>
    <row r="18" spans="1:12" ht="42" customHeight="1" x14ac:dyDescent="0.2">
      <c r="A18" s="24">
        <v>10</v>
      </c>
      <c r="B18" s="25"/>
      <c r="C18" s="25"/>
      <c r="D18" s="25"/>
      <c r="E18" s="25"/>
      <c r="F18" s="25"/>
      <c r="G18" s="25"/>
      <c r="H18" s="25"/>
      <c r="I18" s="25"/>
      <c r="J18" s="25"/>
      <c r="K18" s="26"/>
      <c r="L18" s="25"/>
    </row>
    <row r="19" spans="1:12" ht="42" customHeight="1" x14ac:dyDescent="0.2">
      <c r="A19" s="21">
        <v>11</v>
      </c>
      <c r="B19" s="22"/>
      <c r="C19" s="22"/>
      <c r="D19" s="22"/>
      <c r="E19" s="22"/>
      <c r="F19" s="22"/>
      <c r="G19" s="22"/>
      <c r="H19" s="22"/>
      <c r="I19" s="22"/>
      <c r="J19" s="22"/>
      <c r="K19" s="23"/>
      <c r="L19" s="22"/>
    </row>
    <row r="20" spans="1:12" ht="42" customHeight="1" x14ac:dyDescent="0.2">
      <c r="A20" s="24">
        <v>12</v>
      </c>
      <c r="B20" s="25"/>
      <c r="C20" s="25"/>
      <c r="D20" s="25"/>
      <c r="E20" s="25"/>
      <c r="F20" s="25"/>
      <c r="G20" s="25"/>
      <c r="H20" s="25"/>
      <c r="I20" s="25"/>
      <c r="J20" s="25"/>
      <c r="K20" s="26"/>
      <c r="L20" s="25"/>
    </row>
    <row r="21" spans="1:12" ht="42" customHeight="1" x14ac:dyDescent="0.2">
      <c r="A21" s="21">
        <v>13</v>
      </c>
      <c r="B21" s="22"/>
      <c r="C21" s="22"/>
      <c r="D21" s="22"/>
      <c r="E21" s="22"/>
      <c r="F21" s="22"/>
      <c r="G21" s="22"/>
      <c r="H21" s="22"/>
      <c r="I21" s="22"/>
      <c r="J21" s="22"/>
      <c r="K21" s="23"/>
      <c r="L21" s="22"/>
    </row>
    <row r="22" spans="1:12" ht="42" customHeight="1" x14ac:dyDescent="0.2">
      <c r="A22" s="24">
        <v>14</v>
      </c>
      <c r="B22" s="25"/>
      <c r="C22" s="25"/>
      <c r="D22" s="25"/>
      <c r="E22" s="25"/>
      <c r="F22" s="25"/>
      <c r="G22" s="25"/>
      <c r="H22" s="25"/>
      <c r="I22" s="25"/>
      <c r="J22" s="25"/>
      <c r="K22" s="26"/>
      <c r="L22" s="25"/>
    </row>
    <row r="23" spans="1:12" ht="42" customHeight="1" x14ac:dyDescent="0.2">
      <c r="A23" s="21">
        <v>15</v>
      </c>
      <c r="B23" s="22"/>
      <c r="C23" s="22"/>
      <c r="D23" s="22"/>
      <c r="E23" s="22"/>
      <c r="F23" s="22"/>
      <c r="G23" s="22"/>
      <c r="H23" s="22"/>
      <c r="I23" s="22"/>
      <c r="J23" s="22"/>
      <c r="K23" s="23"/>
      <c r="L23" s="22"/>
    </row>
    <row r="24" spans="1:12" ht="42" customHeight="1" x14ac:dyDescent="0.2">
      <c r="A24" s="24">
        <v>16</v>
      </c>
      <c r="B24" s="25"/>
      <c r="C24" s="25"/>
      <c r="D24" s="25"/>
      <c r="E24" s="25"/>
      <c r="F24" s="25"/>
      <c r="G24" s="25"/>
      <c r="H24" s="25"/>
      <c r="I24" s="25"/>
      <c r="J24" s="25"/>
      <c r="K24" s="26"/>
      <c r="L24" s="25"/>
    </row>
    <row r="25" spans="1:12" ht="42" customHeight="1" x14ac:dyDescent="0.2">
      <c r="A25" s="21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3"/>
      <c r="L25" s="22"/>
    </row>
    <row r="26" spans="1:12" ht="42" customHeight="1" x14ac:dyDescent="0.2">
      <c r="A26" s="24">
        <v>18</v>
      </c>
      <c r="B26" s="25"/>
      <c r="C26" s="25"/>
      <c r="D26" s="25"/>
      <c r="E26" s="25"/>
      <c r="F26" s="25"/>
      <c r="G26" s="25"/>
      <c r="H26" s="25"/>
      <c r="I26" s="25"/>
      <c r="J26" s="25"/>
      <c r="K26" s="26"/>
      <c r="L26" s="25"/>
    </row>
    <row r="27" spans="1:12" ht="42" customHeight="1" x14ac:dyDescent="0.2">
      <c r="A27" s="21">
        <v>19</v>
      </c>
      <c r="B27" s="22"/>
      <c r="C27" s="22"/>
      <c r="D27" s="22"/>
      <c r="E27" s="22"/>
      <c r="F27" s="22"/>
      <c r="G27" s="22"/>
      <c r="H27" s="22"/>
      <c r="I27" s="22"/>
      <c r="J27" s="22"/>
      <c r="K27" s="23"/>
      <c r="L27" s="22"/>
    </row>
    <row r="28" spans="1:12" ht="42" customHeight="1" x14ac:dyDescent="0.2">
      <c r="A28" s="24">
        <v>20</v>
      </c>
      <c r="B28" s="25"/>
      <c r="C28" s="25"/>
      <c r="D28" s="25"/>
      <c r="E28" s="25"/>
      <c r="F28" s="25"/>
      <c r="G28" s="25"/>
      <c r="H28" s="25"/>
      <c r="I28" s="25"/>
      <c r="J28" s="25"/>
      <c r="K28" s="26"/>
      <c r="L28" s="25"/>
    </row>
  </sheetData>
  <mergeCells count="9">
    <mergeCell ref="A6:L6"/>
    <mergeCell ref="B3:E3"/>
    <mergeCell ref="B5:E5"/>
    <mergeCell ref="G4:L4"/>
    <mergeCell ref="A2:L2"/>
    <mergeCell ref="G5:L5"/>
    <mergeCell ref="B4:E4"/>
    <mergeCell ref="A1:L1"/>
    <mergeCell ref="G3:L3"/>
  </mergeCells>
  <conditionalFormatting sqref="D9:D28">
    <cfRule type="cellIs" dxfId="35" priority="1" operator="equal">
      <formula>"Groen"</formula>
    </cfRule>
    <cfRule type="cellIs" dxfId="34" priority="2" operator="equal">
      <formula>"Geel"</formula>
    </cfRule>
    <cfRule type="cellIs" dxfId="33" priority="3" operator="equal">
      <formula>"Rood"</formula>
    </cfRule>
  </conditionalFormatting>
  <conditionalFormatting sqref="E9:E28">
    <cfRule type="cellIs" dxfId="32" priority="4" operator="equal">
      <formula>"Urgent"</formula>
    </cfRule>
    <cfRule type="cellIs" dxfId="31" priority="5" operator="equal">
      <formula>"Hoog"</formula>
    </cfRule>
    <cfRule type="cellIs" dxfId="30" priority="6" operator="equal">
      <formula>"Gemiddeld"</formula>
    </cfRule>
    <cfRule type="cellIs" dxfId="29" priority="7" operator="equal">
      <formula>"Laag"</formula>
    </cfRule>
  </conditionalFormatting>
  <conditionalFormatting sqref="K9:K28">
    <cfRule type="expression" dxfId="28" priority="8">
      <formula>AND(K9&lt;&gt;"",K9&lt;TODAY())</formula>
    </cfRule>
    <cfRule type="expression" dxfId="27" priority="9">
      <formula>AND(K9&lt;&gt;"",K9&gt;=TODAY(),K9&lt;=TODAY()+7)</formula>
    </cfRule>
    <cfRule type="expression" dxfId="26" priority="10">
      <formula>AND(K9&lt;&gt;"",K9&gt;TODAY()+7,K9&lt;=TODAY()+30)</formula>
    </cfRule>
  </conditionalFormatting>
  <conditionalFormatting sqref="L9:L28">
    <cfRule type="cellIs" dxfId="25" priority="11" operator="equal">
      <formula>"Ja"</formula>
    </cfRule>
    <cfRule type="cellIs" dxfId="24" priority="12" operator="equal">
      <formula>"Overleg"</formula>
    </cfRule>
  </conditionalFormatting>
  <dataValidations count="7">
    <dataValidation type="list" allowBlank="1" errorTitle="Ongeldige invoer" error="Kies een geldige portefeuille" promptTitle="Portefeuille" prompt="Selecteer portefeuille" sqref="B3" xr:uid="{00000000-0002-0000-0500-000000000000}">
      <formula1>_Portefeuille</formula1>
    </dataValidation>
    <dataValidation type="list" allowBlank="1" errorTitle="Ongeldige invoer" error="Kies een geldige portefeuillehouder" promptTitle="Portefeuillehouder" prompt="Selecteer portefeuillehouder" sqref="G3" xr:uid="{00000000-0002-0000-0500-000001000000}">
      <formula1>_Houder</formula1>
    </dataValidation>
    <dataValidation type="list" allowBlank="1" promptTitle="Commissie/Werkgroep" prompt="Selecteer commissie/werkgroep" sqref="G4" xr:uid="{00000000-0002-0000-0500-000002000000}">
      <formula1>_Commissie</formula1>
    </dataValidation>
    <dataValidation type="list" allowBlank="1" errorTitle="Ongeldige status" error="Groen = op schema, Geel = aandacht, Rood = kritiek" promptTitle="Status" sqref="D9:D28" xr:uid="{00000000-0002-0000-0500-000003000000}">
      <formula1>_Status</formula1>
    </dataValidation>
    <dataValidation type="list" allowBlank="1" errorTitle="Ongeldige invoer" error="Kies prioriteit" promptTitle="Prioriteit" sqref="E9:E28" xr:uid="{00000000-0002-0000-0500-000004000000}">
      <formula1>_Prioriteit</formula1>
    </dataValidation>
    <dataValidation type="list" allowBlank="1" errorTitle="Ongeldige invoer" error="Kies categorie" promptTitle="Categorie" sqref="C9:C28" xr:uid="{00000000-0002-0000-0500-000005000000}">
      <formula1>_Categorie</formula1>
    </dataValidation>
    <dataValidation type="list" allowBlank="1" errorTitle="Ongeldige invoer" error="Escalatie naar Gouverneursraad?" promptTitle="Escalatie" sqref="L9:L28" xr:uid="{00000000-0002-0000-0500-000006000000}">
      <formula1>"Ja,Nee,Overleg"</formula1>
    </dataValidation>
  </dataValidations>
  <printOptions horizontalCentered="1"/>
  <pageMargins left="0.4" right="0.4" top="0.5" bottom="0.5" header="0.5" footer="0.5"/>
  <pageSetup paperSize="9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3366"/>
    <pageSetUpPr fitToPage="1"/>
  </sheetPr>
  <dimension ref="A1:L28"/>
  <sheetViews>
    <sheetView showGridLines="0" topLeftCell="I1" workbookViewId="0">
      <pane ySplit="8" topLeftCell="I9" activePane="bottomLeft" state="frozen"/>
      <selection activeCell="I1" sqref="I1"/>
      <selection pane="bottomLeft"/>
    </sheetView>
  </sheetViews>
  <sheetFormatPr defaultRowHeight="15" x14ac:dyDescent="0.2"/>
  <cols>
    <col min="1" max="1" width="4.9765625" customWidth="1"/>
    <col min="2" max="2" width="27.98046875" customWidth="1"/>
    <col min="3" max="3" width="13.98828125" customWidth="1"/>
    <col min="4" max="5" width="9.953125" customWidth="1"/>
    <col min="6" max="9" width="27.98046875" customWidth="1"/>
    <col min="10" max="10" width="16.0078125" customWidth="1"/>
    <col min="11" max="11" width="11.97265625" customWidth="1"/>
    <col min="12" max="12" width="13.98828125" customWidth="1"/>
  </cols>
  <sheetData>
    <row r="1" spans="1:12" ht="42" customHeight="1" x14ac:dyDescent="0.2">
      <c r="A1" s="40" t="s">
        <v>142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ht="27.95" customHeight="1" x14ac:dyDescent="0.2">
      <c r="A2" s="37" t="s">
        <v>163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2" ht="24" customHeight="1" x14ac:dyDescent="0.2">
      <c r="A3" s="1" t="s">
        <v>144</v>
      </c>
      <c r="B3" s="38" t="s">
        <v>31</v>
      </c>
      <c r="C3" s="30"/>
      <c r="D3" s="30"/>
      <c r="E3" s="30"/>
      <c r="F3" s="1" t="s">
        <v>145</v>
      </c>
      <c r="G3" s="38" t="s">
        <v>133</v>
      </c>
      <c r="H3" s="30"/>
      <c r="I3" s="30"/>
      <c r="J3" s="30"/>
      <c r="K3" s="30"/>
      <c r="L3" s="30"/>
    </row>
    <row r="4" spans="1:12" ht="24" customHeight="1" x14ac:dyDescent="0.2">
      <c r="A4" s="1" t="s">
        <v>146</v>
      </c>
      <c r="B4" s="39"/>
      <c r="C4" s="30"/>
      <c r="D4" s="30"/>
      <c r="E4" s="30"/>
      <c r="F4" s="1" t="s">
        <v>147</v>
      </c>
      <c r="G4" s="38"/>
      <c r="H4" s="30"/>
      <c r="I4" s="30"/>
      <c r="J4" s="30"/>
      <c r="K4" s="30"/>
      <c r="L4" s="30"/>
    </row>
    <row r="5" spans="1:12" ht="24" customHeight="1" x14ac:dyDescent="0.2">
      <c r="A5" s="1" t="s">
        <v>148</v>
      </c>
      <c r="B5" s="39"/>
      <c r="C5" s="30"/>
      <c r="D5" s="30"/>
      <c r="E5" s="30"/>
      <c r="F5" s="1" t="s">
        <v>149</v>
      </c>
      <c r="G5" s="38"/>
      <c r="H5" s="30"/>
      <c r="I5" s="30"/>
      <c r="J5" s="30"/>
      <c r="K5" s="30"/>
      <c r="L5" s="30"/>
    </row>
    <row r="6" spans="1:12" ht="30" customHeight="1" x14ac:dyDescent="0.2">
      <c r="A6" s="41" t="s">
        <v>150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</row>
    <row r="7" spans="1:12" ht="8.1" customHeight="1" x14ac:dyDescent="0.2"/>
    <row r="8" spans="1:12" ht="36" customHeight="1" x14ac:dyDescent="0.2">
      <c r="A8" s="20" t="s">
        <v>151</v>
      </c>
      <c r="B8" s="20" t="s">
        <v>152</v>
      </c>
      <c r="C8" s="20" t="s">
        <v>125</v>
      </c>
      <c r="D8" s="20" t="s">
        <v>123</v>
      </c>
      <c r="E8" s="20" t="s">
        <v>124</v>
      </c>
      <c r="F8" s="20" t="s">
        <v>153</v>
      </c>
      <c r="G8" s="20" t="s">
        <v>154</v>
      </c>
      <c r="H8" s="20" t="s">
        <v>155</v>
      </c>
      <c r="I8" s="20" t="s">
        <v>156</v>
      </c>
      <c r="J8" s="20" t="s">
        <v>157</v>
      </c>
      <c r="K8" s="20" t="s">
        <v>158</v>
      </c>
      <c r="L8" s="20" t="s">
        <v>159</v>
      </c>
    </row>
    <row r="9" spans="1:12" ht="42" customHeight="1" x14ac:dyDescent="0.2">
      <c r="A9" s="21">
        <v>1</v>
      </c>
      <c r="B9" s="22"/>
      <c r="C9" s="22"/>
      <c r="D9" s="22"/>
      <c r="E9" s="22"/>
      <c r="F9" s="22"/>
      <c r="G9" s="22"/>
      <c r="H9" s="22"/>
      <c r="I9" s="22"/>
      <c r="J9" s="22"/>
      <c r="K9" s="23"/>
      <c r="L9" s="22"/>
    </row>
    <row r="10" spans="1:12" ht="42" customHeight="1" x14ac:dyDescent="0.2">
      <c r="A10" s="24">
        <v>2</v>
      </c>
      <c r="B10" s="25"/>
      <c r="C10" s="25"/>
      <c r="D10" s="25"/>
      <c r="E10" s="25"/>
      <c r="F10" s="25"/>
      <c r="G10" s="25"/>
      <c r="H10" s="25"/>
      <c r="I10" s="25"/>
      <c r="J10" s="25"/>
      <c r="K10" s="26"/>
      <c r="L10" s="25"/>
    </row>
    <row r="11" spans="1:12" ht="42" customHeight="1" x14ac:dyDescent="0.2">
      <c r="A11" s="21">
        <v>3</v>
      </c>
      <c r="B11" s="22"/>
      <c r="C11" s="22"/>
      <c r="D11" s="22"/>
      <c r="E11" s="22"/>
      <c r="F11" s="22"/>
      <c r="G11" s="22"/>
      <c r="H11" s="22"/>
      <c r="I11" s="22"/>
      <c r="J11" s="22"/>
      <c r="K11" s="23"/>
      <c r="L11" s="22"/>
    </row>
    <row r="12" spans="1:12" ht="42" customHeight="1" x14ac:dyDescent="0.2">
      <c r="A12" s="24">
        <v>4</v>
      </c>
      <c r="B12" s="25"/>
      <c r="C12" s="25"/>
      <c r="D12" s="25"/>
      <c r="E12" s="25"/>
      <c r="F12" s="25"/>
      <c r="G12" s="25"/>
      <c r="H12" s="25"/>
      <c r="I12" s="25"/>
      <c r="J12" s="25"/>
      <c r="K12" s="26"/>
      <c r="L12" s="25"/>
    </row>
    <row r="13" spans="1:12" ht="42" customHeight="1" x14ac:dyDescent="0.2">
      <c r="A13" s="21">
        <v>5</v>
      </c>
      <c r="B13" s="22"/>
      <c r="C13" s="22"/>
      <c r="D13" s="22"/>
      <c r="E13" s="22"/>
      <c r="F13" s="22"/>
      <c r="G13" s="22"/>
      <c r="H13" s="22"/>
      <c r="I13" s="22"/>
      <c r="J13" s="22"/>
      <c r="K13" s="23"/>
      <c r="L13" s="22"/>
    </row>
    <row r="14" spans="1:12" ht="42" customHeight="1" x14ac:dyDescent="0.2">
      <c r="A14" s="24">
        <v>6</v>
      </c>
      <c r="B14" s="25"/>
      <c r="C14" s="25"/>
      <c r="D14" s="25"/>
      <c r="E14" s="25"/>
      <c r="F14" s="25"/>
      <c r="G14" s="25"/>
      <c r="H14" s="25"/>
      <c r="I14" s="25"/>
      <c r="J14" s="25"/>
      <c r="K14" s="26"/>
      <c r="L14" s="25"/>
    </row>
    <row r="15" spans="1:12" ht="42" customHeight="1" x14ac:dyDescent="0.2">
      <c r="A15" s="21">
        <v>7</v>
      </c>
      <c r="B15" s="22"/>
      <c r="C15" s="22"/>
      <c r="D15" s="22"/>
      <c r="E15" s="22"/>
      <c r="F15" s="22"/>
      <c r="G15" s="22"/>
      <c r="H15" s="22"/>
      <c r="I15" s="22"/>
      <c r="J15" s="22"/>
      <c r="K15" s="23"/>
      <c r="L15" s="22"/>
    </row>
    <row r="16" spans="1:12" ht="42" customHeight="1" x14ac:dyDescent="0.2">
      <c r="A16" s="24">
        <v>8</v>
      </c>
      <c r="B16" s="25"/>
      <c r="C16" s="25"/>
      <c r="D16" s="25"/>
      <c r="E16" s="25"/>
      <c r="F16" s="25"/>
      <c r="G16" s="25"/>
      <c r="H16" s="25"/>
      <c r="I16" s="25"/>
      <c r="J16" s="25"/>
      <c r="K16" s="26"/>
      <c r="L16" s="25"/>
    </row>
    <row r="17" spans="1:12" ht="42" customHeight="1" x14ac:dyDescent="0.2">
      <c r="A17" s="21">
        <v>9</v>
      </c>
      <c r="B17" s="22"/>
      <c r="C17" s="22"/>
      <c r="D17" s="22"/>
      <c r="E17" s="22"/>
      <c r="F17" s="22"/>
      <c r="G17" s="22"/>
      <c r="H17" s="22"/>
      <c r="I17" s="22"/>
      <c r="J17" s="22"/>
      <c r="K17" s="23"/>
      <c r="L17" s="22"/>
    </row>
    <row r="18" spans="1:12" ht="42" customHeight="1" x14ac:dyDescent="0.2">
      <c r="A18" s="24">
        <v>10</v>
      </c>
      <c r="B18" s="25"/>
      <c r="C18" s="25"/>
      <c r="D18" s="25"/>
      <c r="E18" s="25"/>
      <c r="F18" s="25"/>
      <c r="G18" s="25"/>
      <c r="H18" s="25"/>
      <c r="I18" s="25"/>
      <c r="J18" s="25"/>
      <c r="K18" s="26"/>
      <c r="L18" s="25"/>
    </row>
    <row r="19" spans="1:12" ht="42" customHeight="1" x14ac:dyDescent="0.2">
      <c r="A19" s="21">
        <v>11</v>
      </c>
      <c r="B19" s="22"/>
      <c r="C19" s="22"/>
      <c r="D19" s="22"/>
      <c r="E19" s="22"/>
      <c r="F19" s="22"/>
      <c r="G19" s="22"/>
      <c r="H19" s="22"/>
      <c r="I19" s="22"/>
      <c r="J19" s="22"/>
      <c r="K19" s="23"/>
      <c r="L19" s="22"/>
    </row>
    <row r="20" spans="1:12" ht="42" customHeight="1" x14ac:dyDescent="0.2">
      <c r="A20" s="24">
        <v>12</v>
      </c>
      <c r="B20" s="25"/>
      <c r="C20" s="25"/>
      <c r="D20" s="25"/>
      <c r="E20" s="25"/>
      <c r="F20" s="25"/>
      <c r="G20" s="25"/>
      <c r="H20" s="25"/>
      <c r="I20" s="25"/>
      <c r="J20" s="25"/>
      <c r="K20" s="26"/>
      <c r="L20" s="25"/>
    </row>
    <row r="21" spans="1:12" ht="42" customHeight="1" x14ac:dyDescent="0.2">
      <c r="A21" s="21">
        <v>13</v>
      </c>
      <c r="B21" s="22"/>
      <c r="C21" s="22"/>
      <c r="D21" s="22"/>
      <c r="E21" s="22"/>
      <c r="F21" s="22"/>
      <c r="G21" s="22"/>
      <c r="H21" s="22"/>
      <c r="I21" s="22"/>
      <c r="J21" s="22"/>
      <c r="K21" s="23"/>
      <c r="L21" s="22"/>
    </row>
    <row r="22" spans="1:12" ht="42" customHeight="1" x14ac:dyDescent="0.2">
      <c r="A22" s="24">
        <v>14</v>
      </c>
      <c r="B22" s="25"/>
      <c r="C22" s="25"/>
      <c r="D22" s="25"/>
      <c r="E22" s="25"/>
      <c r="F22" s="25"/>
      <c r="G22" s="25"/>
      <c r="H22" s="25"/>
      <c r="I22" s="25"/>
      <c r="J22" s="25"/>
      <c r="K22" s="26"/>
      <c r="L22" s="25"/>
    </row>
    <row r="23" spans="1:12" ht="42" customHeight="1" x14ac:dyDescent="0.2">
      <c r="A23" s="21">
        <v>15</v>
      </c>
      <c r="B23" s="22"/>
      <c r="C23" s="22"/>
      <c r="D23" s="22"/>
      <c r="E23" s="22"/>
      <c r="F23" s="22"/>
      <c r="G23" s="22"/>
      <c r="H23" s="22"/>
      <c r="I23" s="22"/>
      <c r="J23" s="22"/>
      <c r="K23" s="23"/>
      <c r="L23" s="22"/>
    </row>
    <row r="24" spans="1:12" ht="42" customHeight="1" x14ac:dyDescent="0.2">
      <c r="A24" s="24">
        <v>16</v>
      </c>
      <c r="B24" s="25"/>
      <c r="C24" s="25"/>
      <c r="D24" s="25"/>
      <c r="E24" s="25"/>
      <c r="F24" s="25"/>
      <c r="G24" s="25"/>
      <c r="H24" s="25"/>
      <c r="I24" s="25"/>
      <c r="J24" s="25"/>
      <c r="K24" s="26"/>
      <c r="L24" s="25"/>
    </row>
    <row r="25" spans="1:12" ht="42" customHeight="1" x14ac:dyDescent="0.2">
      <c r="A25" s="21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3"/>
      <c r="L25" s="22"/>
    </row>
    <row r="26" spans="1:12" ht="42" customHeight="1" x14ac:dyDescent="0.2">
      <c r="A26" s="24">
        <v>18</v>
      </c>
      <c r="B26" s="25"/>
      <c r="C26" s="25"/>
      <c r="D26" s="25"/>
      <c r="E26" s="25"/>
      <c r="F26" s="25"/>
      <c r="G26" s="25"/>
      <c r="H26" s="25"/>
      <c r="I26" s="25"/>
      <c r="J26" s="25"/>
      <c r="K26" s="26"/>
      <c r="L26" s="25"/>
    </row>
    <row r="27" spans="1:12" ht="42" customHeight="1" x14ac:dyDescent="0.2">
      <c r="A27" s="21">
        <v>19</v>
      </c>
      <c r="B27" s="22"/>
      <c r="C27" s="22"/>
      <c r="D27" s="22"/>
      <c r="E27" s="22"/>
      <c r="F27" s="22"/>
      <c r="G27" s="22"/>
      <c r="H27" s="22"/>
      <c r="I27" s="22"/>
      <c r="J27" s="22"/>
      <c r="K27" s="23"/>
      <c r="L27" s="22"/>
    </row>
    <row r="28" spans="1:12" ht="42" customHeight="1" x14ac:dyDescent="0.2">
      <c r="A28" s="24">
        <v>20</v>
      </c>
      <c r="B28" s="25"/>
      <c r="C28" s="25"/>
      <c r="D28" s="25"/>
      <c r="E28" s="25"/>
      <c r="F28" s="25"/>
      <c r="G28" s="25"/>
      <c r="H28" s="25"/>
      <c r="I28" s="25"/>
      <c r="J28" s="25"/>
      <c r="K28" s="26"/>
      <c r="L28" s="25"/>
    </row>
  </sheetData>
  <mergeCells count="9">
    <mergeCell ref="A6:L6"/>
    <mergeCell ref="B3:E3"/>
    <mergeCell ref="B5:E5"/>
    <mergeCell ref="G4:L4"/>
    <mergeCell ref="A2:L2"/>
    <mergeCell ref="G5:L5"/>
    <mergeCell ref="B4:E4"/>
    <mergeCell ref="A1:L1"/>
    <mergeCell ref="G3:L3"/>
  </mergeCells>
  <conditionalFormatting sqref="D9:D28">
    <cfRule type="cellIs" dxfId="23" priority="1" operator="equal">
      <formula>"Groen"</formula>
    </cfRule>
    <cfRule type="cellIs" dxfId="22" priority="2" operator="equal">
      <formula>"Geel"</formula>
    </cfRule>
    <cfRule type="cellIs" dxfId="21" priority="3" operator="equal">
      <formula>"Rood"</formula>
    </cfRule>
  </conditionalFormatting>
  <conditionalFormatting sqref="E9:E28">
    <cfRule type="cellIs" dxfId="20" priority="4" operator="equal">
      <formula>"Urgent"</formula>
    </cfRule>
    <cfRule type="cellIs" dxfId="19" priority="5" operator="equal">
      <formula>"Hoog"</formula>
    </cfRule>
    <cfRule type="cellIs" dxfId="18" priority="6" operator="equal">
      <formula>"Gemiddeld"</formula>
    </cfRule>
    <cfRule type="cellIs" dxfId="17" priority="7" operator="equal">
      <formula>"Laag"</formula>
    </cfRule>
  </conditionalFormatting>
  <conditionalFormatting sqref="K9:K28">
    <cfRule type="expression" dxfId="16" priority="8">
      <formula>AND(K9&lt;&gt;"",K9&lt;TODAY())</formula>
    </cfRule>
    <cfRule type="expression" dxfId="15" priority="9">
      <formula>AND(K9&lt;&gt;"",K9&gt;=TODAY(),K9&lt;=TODAY()+7)</formula>
    </cfRule>
    <cfRule type="expression" dxfId="14" priority="10">
      <formula>AND(K9&lt;&gt;"",K9&gt;TODAY()+7,K9&lt;=TODAY()+30)</formula>
    </cfRule>
  </conditionalFormatting>
  <conditionalFormatting sqref="L9:L28">
    <cfRule type="cellIs" dxfId="13" priority="11" operator="equal">
      <formula>"Ja"</formula>
    </cfRule>
    <cfRule type="cellIs" dxfId="12" priority="12" operator="equal">
      <formula>"Overleg"</formula>
    </cfRule>
  </conditionalFormatting>
  <dataValidations count="7">
    <dataValidation type="list" allowBlank="1" errorTitle="Ongeldige invoer" error="Kies een geldige portefeuille" promptTitle="Portefeuille" prompt="Selecteer portefeuille" sqref="B3" xr:uid="{00000000-0002-0000-0600-000000000000}">
      <formula1>_Portefeuille</formula1>
    </dataValidation>
    <dataValidation type="list" allowBlank="1" errorTitle="Ongeldige invoer" error="Kies een geldige portefeuillehouder" promptTitle="Portefeuillehouder" prompt="Selecteer portefeuillehouder" sqref="G3" xr:uid="{00000000-0002-0000-0600-000001000000}">
      <formula1>_Houder</formula1>
    </dataValidation>
    <dataValidation type="list" allowBlank="1" promptTitle="Commissie/Werkgroep" prompt="Selecteer commissie/werkgroep" sqref="G4" xr:uid="{00000000-0002-0000-0600-000002000000}">
      <formula1>_Commissie</formula1>
    </dataValidation>
    <dataValidation type="list" allowBlank="1" errorTitle="Ongeldige status" error="Groen = op schema, Geel = aandacht, Rood = kritiek" promptTitle="Status" sqref="D9:D28" xr:uid="{00000000-0002-0000-0600-000003000000}">
      <formula1>_Status</formula1>
    </dataValidation>
    <dataValidation type="list" allowBlank="1" errorTitle="Ongeldige invoer" error="Kies prioriteit" promptTitle="Prioriteit" sqref="E9:E28" xr:uid="{00000000-0002-0000-0600-000004000000}">
      <formula1>_Prioriteit</formula1>
    </dataValidation>
    <dataValidation type="list" allowBlank="1" errorTitle="Ongeldige invoer" error="Kies categorie" promptTitle="Categorie" sqref="C9:C28" xr:uid="{00000000-0002-0000-0600-000005000000}">
      <formula1>_Categorie</formula1>
    </dataValidation>
    <dataValidation type="list" allowBlank="1" errorTitle="Ongeldige invoer" error="Escalatie naar Gouverneursraad?" promptTitle="Escalatie" sqref="L9:L28" xr:uid="{00000000-0002-0000-0600-000006000000}">
      <formula1>"Ja,Nee,Overleg"</formula1>
    </dataValidation>
  </dataValidations>
  <printOptions horizontalCentered="1"/>
  <pageMargins left="0.4" right="0.4" top="0.5" bottom="0.5" header="0.5" footer="0.5"/>
  <pageSetup paperSize="9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3366"/>
    <pageSetUpPr fitToPage="1"/>
  </sheetPr>
  <dimension ref="A1:L28"/>
  <sheetViews>
    <sheetView showGridLines="0" workbookViewId="0">
      <pane ySplit="8" topLeftCell="A9" activePane="bottomLeft" state="frozen"/>
      <selection pane="bottomLeft"/>
    </sheetView>
  </sheetViews>
  <sheetFormatPr defaultRowHeight="15" x14ac:dyDescent="0.2"/>
  <cols>
    <col min="1" max="1" width="4.9765625" customWidth="1"/>
    <col min="2" max="2" width="27.98046875" customWidth="1"/>
    <col min="3" max="3" width="13.98828125" customWidth="1"/>
    <col min="4" max="5" width="9.953125" customWidth="1"/>
    <col min="6" max="9" width="27.98046875" customWidth="1"/>
    <col min="10" max="10" width="16.0078125" customWidth="1"/>
    <col min="11" max="11" width="11.97265625" customWidth="1"/>
    <col min="12" max="12" width="13.98828125" customWidth="1"/>
  </cols>
  <sheetData>
    <row r="1" spans="1:12" ht="42" customHeight="1" x14ac:dyDescent="0.2">
      <c r="A1" s="40" t="s">
        <v>142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ht="27.95" customHeight="1" x14ac:dyDescent="0.2">
      <c r="A2" s="37" t="s">
        <v>164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2" ht="24" customHeight="1" x14ac:dyDescent="0.2">
      <c r="A3" s="1" t="s">
        <v>144</v>
      </c>
      <c r="B3" s="38" t="s">
        <v>36</v>
      </c>
      <c r="C3" s="30"/>
      <c r="D3" s="30"/>
      <c r="E3" s="30"/>
      <c r="F3" s="1" t="s">
        <v>145</v>
      </c>
      <c r="G3" s="38" t="s">
        <v>131</v>
      </c>
      <c r="H3" s="30"/>
      <c r="I3" s="30"/>
      <c r="J3" s="30"/>
      <c r="K3" s="30"/>
      <c r="L3" s="30"/>
    </row>
    <row r="4" spans="1:12" ht="24" customHeight="1" x14ac:dyDescent="0.2">
      <c r="A4" s="1" t="s">
        <v>146</v>
      </c>
      <c r="B4" s="39"/>
      <c r="C4" s="30"/>
      <c r="D4" s="30"/>
      <c r="E4" s="30"/>
      <c r="F4" s="1" t="s">
        <v>147</v>
      </c>
      <c r="G4" s="38"/>
      <c r="H4" s="30"/>
      <c r="I4" s="30"/>
      <c r="J4" s="30"/>
      <c r="K4" s="30"/>
      <c r="L4" s="30"/>
    </row>
    <row r="5" spans="1:12" ht="24" customHeight="1" x14ac:dyDescent="0.2">
      <c r="A5" s="1" t="s">
        <v>148</v>
      </c>
      <c r="B5" s="39"/>
      <c r="C5" s="30"/>
      <c r="D5" s="30"/>
      <c r="E5" s="30"/>
      <c r="F5" s="1" t="s">
        <v>149</v>
      </c>
      <c r="G5" s="38"/>
      <c r="H5" s="30"/>
      <c r="I5" s="30"/>
      <c r="J5" s="30"/>
      <c r="K5" s="30"/>
      <c r="L5" s="30"/>
    </row>
    <row r="6" spans="1:12" ht="30" customHeight="1" x14ac:dyDescent="0.2">
      <c r="A6" s="41" t="s">
        <v>150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</row>
    <row r="7" spans="1:12" ht="8.1" customHeight="1" x14ac:dyDescent="0.2"/>
    <row r="8" spans="1:12" ht="36" customHeight="1" x14ac:dyDescent="0.2">
      <c r="A8" s="20" t="s">
        <v>151</v>
      </c>
      <c r="B8" s="20" t="s">
        <v>152</v>
      </c>
      <c r="C8" s="20" t="s">
        <v>125</v>
      </c>
      <c r="D8" s="20" t="s">
        <v>123</v>
      </c>
      <c r="E8" s="20" t="s">
        <v>124</v>
      </c>
      <c r="F8" s="20" t="s">
        <v>153</v>
      </c>
      <c r="G8" s="20" t="s">
        <v>154</v>
      </c>
      <c r="H8" s="20" t="s">
        <v>155</v>
      </c>
      <c r="I8" s="20" t="s">
        <v>156</v>
      </c>
      <c r="J8" s="20" t="s">
        <v>157</v>
      </c>
      <c r="K8" s="20" t="s">
        <v>158</v>
      </c>
      <c r="L8" s="20" t="s">
        <v>159</v>
      </c>
    </row>
    <row r="9" spans="1:12" ht="42" customHeight="1" x14ac:dyDescent="0.2">
      <c r="A9" s="21">
        <v>1</v>
      </c>
      <c r="B9" s="22"/>
      <c r="C9" s="22"/>
      <c r="D9" s="22"/>
      <c r="E9" s="22"/>
      <c r="F9" s="22"/>
      <c r="G9" s="22"/>
      <c r="H9" s="22"/>
      <c r="I9" s="22"/>
      <c r="J9" s="22"/>
      <c r="K9" s="23"/>
      <c r="L9" s="22"/>
    </row>
    <row r="10" spans="1:12" ht="42" customHeight="1" x14ac:dyDescent="0.2">
      <c r="A10" s="24">
        <v>2</v>
      </c>
      <c r="B10" s="25"/>
      <c r="C10" s="25"/>
      <c r="D10" s="25"/>
      <c r="E10" s="25"/>
      <c r="F10" s="25"/>
      <c r="G10" s="25"/>
      <c r="H10" s="25"/>
      <c r="I10" s="25"/>
      <c r="J10" s="25"/>
      <c r="K10" s="26"/>
      <c r="L10" s="25"/>
    </row>
    <row r="11" spans="1:12" ht="42" customHeight="1" x14ac:dyDescent="0.2">
      <c r="A11" s="21">
        <v>3</v>
      </c>
      <c r="B11" s="22"/>
      <c r="C11" s="22"/>
      <c r="D11" s="22"/>
      <c r="E11" s="22"/>
      <c r="F11" s="22"/>
      <c r="G11" s="22"/>
      <c r="H11" s="22"/>
      <c r="I11" s="22"/>
      <c r="J11" s="22"/>
      <c r="K11" s="23"/>
      <c r="L11" s="22"/>
    </row>
    <row r="12" spans="1:12" ht="42" customHeight="1" x14ac:dyDescent="0.2">
      <c r="A12" s="24">
        <v>4</v>
      </c>
      <c r="B12" s="25"/>
      <c r="C12" s="25"/>
      <c r="D12" s="25"/>
      <c r="E12" s="25"/>
      <c r="F12" s="25"/>
      <c r="G12" s="25"/>
      <c r="H12" s="25"/>
      <c r="I12" s="25"/>
      <c r="J12" s="25"/>
      <c r="K12" s="26"/>
      <c r="L12" s="25"/>
    </row>
    <row r="13" spans="1:12" ht="42" customHeight="1" x14ac:dyDescent="0.2">
      <c r="A13" s="21">
        <v>5</v>
      </c>
      <c r="B13" s="22"/>
      <c r="C13" s="22"/>
      <c r="D13" s="22"/>
      <c r="E13" s="22"/>
      <c r="F13" s="22"/>
      <c r="G13" s="22"/>
      <c r="H13" s="22"/>
      <c r="I13" s="22"/>
      <c r="J13" s="22"/>
      <c r="K13" s="23"/>
      <c r="L13" s="22"/>
    </row>
    <row r="14" spans="1:12" ht="42" customHeight="1" x14ac:dyDescent="0.2">
      <c r="A14" s="24">
        <v>6</v>
      </c>
      <c r="B14" s="25"/>
      <c r="C14" s="25"/>
      <c r="D14" s="25"/>
      <c r="E14" s="25"/>
      <c r="F14" s="25"/>
      <c r="G14" s="25"/>
      <c r="H14" s="25"/>
      <c r="I14" s="25"/>
      <c r="J14" s="25"/>
      <c r="K14" s="26"/>
      <c r="L14" s="25"/>
    </row>
    <row r="15" spans="1:12" ht="42" customHeight="1" x14ac:dyDescent="0.2">
      <c r="A15" s="21">
        <v>7</v>
      </c>
      <c r="B15" s="22"/>
      <c r="C15" s="22"/>
      <c r="D15" s="22"/>
      <c r="E15" s="22"/>
      <c r="F15" s="22"/>
      <c r="G15" s="22"/>
      <c r="H15" s="22"/>
      <c r="I15" s="22"/>
      <c r="J15" s="22"/>
      <c r="K15" s="23"/>
      <c r="L15" s="22"/>
    </row>
    <row r="16" spans="1:12" ht="42" customHeight="1" x14ac:dyDescent="0.2">
      <c r="A16" s="24">
        <v>8</v>
      </c>
      <c r="B16" s="25"/>
      <c r="C16" s="25"/>
      <c r="D16" s="25"/>
      <c r="E16" s="25"/>
      <c r="F16" s="25"/>
      <c r="G16" s="25"/>
      <c r="H16" s="25"/>
      <c r="I16" s="25"/>
      <c r="J16" s="25"/>
      <c r="K16" s="26"/>
      <c r="L16" s="25"/>
    </row>
    <row r="17" spans="1:12" ht="42" customHeight="1" x14ac:dyDescent="0.2">
      <c r="A17" s="21">
        <v>9</v>
      </c>
      <c r="B17" s="22"/>
      <c r="C17" s="22"/>
      <c r="D17" s="22"/>
      <c r="E17" s="22"/>
      <c r="F17" s="22"/>
      <c r="G17" s="22"/>
      <c r="H17" s="22"/>
      <c r="I17" s="22"/>
      <c r="J17" s="22"/>
      <c r="K17" s="23"/>
      <c r="L17" s="22"/>
    </row>
    <row r="18" spans="1:12" ht="42" customHeight="1" x14ac:dyDescent="0.2">
      <c r="A18" s="24">
        <v>10</v>
      </c>
      <c r="B18" s="25"/>
      <c r="C18" s="25"/>
      <c r="D18" s="25"/>
      <c r="E18" s="25"/>
      <c r="F18" s="25"/>
      <c r="G18" s="25"/>
      <c r="H18" s="25"/>
      <c r="I18" s="25"/>
      <c r="J18" s="25"/>
      <c r="K18" s="26"/>
      <c r="L18" s="25"/>
    </row>
    <row r="19" spans="1:12" ht="42" customHeight="1" x14ac:dyDescent="0.2">
      <c r="A19" s="21">
        <v>11</v>
      </c>
      <c r="B19" s="22"/>
      <c r="C19" s="22"/>
      <c r="D19" s="22"/>
      <c r="E19" s="22"/>
      <c r="F19" s="22"/>
      <c r="G19" s="22"/>
      <c r="H19" s="22"/>
      <c r="I19" s="22"/>
      <c r="J19" s="22"/>
      <c r="K19" s="23"/>
      <c r="L19" s="22"/>
    </row>
    <row r="20" spans="1:12" ht="42" customHeight="1" x14ac:dyDescent="0.2">
      <c r="A20" s="24">
        <v>12</v>
      </c>
      <c r="B20" s="25"/>
      <c r="C20" s="25"/>
      <c r="D20" s="25"/>
      <c r="E20" s="25"/>
      <c r="F20" s="25"/>
      <c r="G20" s="25"/>
      <c r="H20" s="25"/>
      <c r="I20" s="25"/>
      <c r="J20" s="25"/>
      <c r="K20" s="26"/>
      <c r="L20" s="25"/>
    </row>
    <row r="21" spans="1:12" ht="42" customHeight="1" x14ac:dyDescent="0.2">
      <c r="A21" s="21">
        <v>13</v>
      </c>
      <c r="B21" s="22"/>
      <c r="C21" s="22"/>
      <c r="D21" s="22"/>
      <c r="E21" s="22"/>
      <c r="F21" s="22"/>
      <c r="G21" s="22"/>
      <c r="H21" s="22"/>
      <c r="I21" s="22"/>
      <c r="J21" s="22"/>
      <c r="K21" s="23"/>
      <c r="L21" s="22"/>
    </row>
    <row r="22" spans="1:12" ht="42" customHeight="1" x14ac:dyDescent="0.2">
      <c r="A22" s="24">
        <v>14</v>
      </c>
      <c r="B22" s="25"/>
      <c r="C22" s="25"/>
      <c r="D22" s="25"/>
      <c r="E22" s="25"/>
      <c r="F22" s="25"/>
      <c r="G22" s="25"/>
      <c r="H22" s="25"/>
      <c r="I22" s="25"/>
      <c r="J22" s="25"/>
      <c r="K22" s="26"/>
      <c r="L22" s="25"/>
    </row>
    <row r="23" spans="1:12" ht="42" customHeight="1" x14ac:dyDescent="0.2">
      <c r="A23" s="21">
        <v>15</v>
      </c>
      <c r="B23" s="22"/>
      <c r="C23" s="22"/>
      <c r="D23" s="22"/>
      <c r="E23" s="22"/>
      <c r="F23" s="22"/>
      <c r="G23" s="22"/>
      <c r="H23" s="22"/>
      <c r="I23" s="22"/>
      <c r="J23" s="22"/>
      <c r="K23" s="23"/>
      <c r="L23" s="22"/>
    </row>
    <row r="24" spans="1:12" ht="42" customHeight="1" x14ac:dyDescent="0.2">
      <c r="A24" s="24">
        <v>16</v>
      </c>
      <c r="B24" s="25"/>
      <c r="C24" s="25"/>
      <c r="D24" s="25"/>
      <c r="E24" s="25"/>
      <c r="F24" s="25"/>
      <c r="G24" s="25"/>
      <c r="H24" s="25"/>
      <c r="I24" s="25"/>
      <c r="J24" s="25"/>
      <c r="K24" s="26"/>
      <c r="L24" s="25"/>
    </row>
    <row r="25" spans="1:12" ht="42" customHeight="1" x14ac:dyDescent="0.2">
      <c r="A25" s="21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3"/>
      <c r="L25" s="22"/>
    </row>
    <row r="26" spans="1:12" ht="42" customHeight="1" x14ac:dyDescent="0.2">
      <c r="A26" s="24">
        <v>18</v>
      </c>
      <c r="B26" s="25"/>
      <c r="C26" s="25"/>
      <c r="D26" s="25"/>
      <c r="E26" s="25"/>
      <c r="F26" s="25"/>
      <c r="G26" s="25"/>
      <c r="H26" s="25"/>
      <c r="I26" s="25"/>
      <c r="J26" s="25"/>
      <c r="K26" s="26"/>
      <c r="L26" s="25"/>
    </row>
    <row r="27" spans="1:12" ht="42" customHeight="1" x14ac:dyDescent="0.2">
      <c r="A27" s="21">
        <v>19</v>
      </c>
      <c r="B27" s="22"/>
      <c r="C27" s="22"/>
      <c r="D27" s="22"/>
      <c r="E27" s="22"/>
      <c r="F27" s="22"/>
      <c r="G27" s="22"/>
      <c r="H27" s="22"/>
      <c r="I27" s="22"/>
      <c r="J27" s="22"/>
      <c r="K27" s="23"/>
      <c r="L27" s="22"/>
    </row>
    <row r="28" spans="1:12" ht="42" customHeight="1" x14ac:dyDescent="0.2">
      <c r="A28" s="24">
        <v>20</v>
      </c>
      <c r="B28" s="25"/>
      <c r="C28" s="25"/>
      <c r="D28" s="25"/>
      <c r="E28" s="25"/>
      <c r="F28" s="25"/>
      <c r="G28" s="25"/>
      <c r="H28" s="25"/>
      <c r="I28" s="25"/>
      <c r="J28" s="25"/>
      <c r="K28" s="26"/>
      <c r="L28" s="25"/>
    </row>
  </sheetData>
  <mergeCells count="9">
    <mergeCell ref="A6:L6"/>
    <mergeCell ref="B3:E3"/>
    <mergeCell ref="B5:E5"/>
    <mergeCell ref="G4:L4"/>
    <mergeCell ref="A2:L2"/>
    <mergeCell ref="G5:L5"/>
    <mergeCell ref="B4:E4"/>
    <mergeCell ref="A1:L1"/>
    <mergeCell ref="G3:L3"/>
  </mergeCells>
  <conditionalFormatting sqref="D9:D28">
    <cfRule type="cellIs" dxfId="11" priority="1" operator="equal">
      <formula>"Groen"</formula>
    </cfRule>
    <cfRule type="cellIs" dxfId="10" priority="2" operator="equal">
      <formula>"Geel"</formula>
    </cfRule>
    <cfRule type="cellIs" dxfId="9" priority="3" operator="equal">
      <formula>"Rood"</formula>
    </cfRule>
  </conditionalFormatting>
  <conditionalFormatting sqref="E9:E28">
    <cfRule type="cellIs" dxfId="8" priority="4" operator="equal">
      <formula>"Urgent"</formula>
    </cfRule>
    <cfRule type="cellIs" dxfId="7" priority="5" operator="equal">
      <formula>"Hoog"</formula>
    </cfRule>
    <cfRule type="cellIs" dxfId="6" priority="6" operator="equal">
      <formula>"Gemiddeld"</formula>
    </cfRule>
    <cfRule type="cellIs" dxfId="5" priority="7" operator="equal">
      <formula>"Laag"</formula>
    </cfRule>
  </conditionalFormatting>
  <conditionalFormatting sqref="K9:K28">
    <cfRule type="expression" dxfId="4" priority="8">
      <formula>AND(K9&lt;&gt;"",K9&lt;TODAY())</formula>
    </cfRule>
    <cfRule type="expression" dxfId="3" priority="9">
      <formula>AND(K9&lt;&gt;"",K9&gt;=TODAY(),K9&lt;=TODAY()+7)</formula>
    </cfRule>
    <cfRule type="expression" dxfId="2" priority="10">
      <formula>AND(K9&lt;&gt;"",K9&gt;TODAY()+7,K9&lt;=TODAY()+30)</formula>
    </cfRule>
  </conditionalFormatting>
  <conditionalFormatting sqref="L9:L28">
    <cfRule type="cellIs" dxfId="1" priority="11" operator="equal">
      <formula>"Ja"</formula>
    </cfRule>
    <cfRule type="cellIs" dxfId="0" priority="12" operator="equal">
      <formula>"Overleg"</formula>
    </cfRule>
  </conditionalFormatting>
  <dataValidations count="7">
    <dataValidation type="list" allowBlank="1" errorTitle="Ongeldige invoer" error="Kies een geldige portefeuille" promptTitle="Portefeuille" prompt="Selecteer portefeuille" sqref="B3" xr:uid="{00000000-0002-0000-0700-000000000000}">
      <formula1>_Portefeuille</formula1>
    </dataValidation>
    <dataValidation type="list" allowBlank="1" errorTitle="Ongeldige invoer" error="Kies een geldige portefeuillehouder" promptTitle="Portefeuillehouder" prompt="Selecteer portefeuillehouder" sqref="G3" xr:uid="{00000000-0002-0000-0700-000001000000}">
      <formula1>_Houder</formula1>
    </dataValidation>
    <dataValidation type="list" allowBlank="1" promptTitle="Commissie/Werkgroep" prompt="Selecteer commissie/werkgroep" sqref="G4" xr:uid="{00000000-0002-0000-0700-000002000000}">
      <formula1>_Commissie</formula1>
    </dataValidation>
    <dataValidation type="list" allowBlank="1" errorTitle="Ongeldige status" error="Groen = op schema, Geel = aandacht, Rood = kritiek" promptTitle="Status" sqref="D9:D28" xr:uid="{00000000-0002-0000-0700-000003000000}">
      <formula1>_Status</formula1>
    </dataValidation>
    <dataValidation type="list" allowBlank="1" errorTitle="Ongeldige invoer" error="Kies prioriteit" promptTitle="Prioriteit" sqref="E9:E28" xr:uid="{00000000-0002-0000-0700-000004000000}">
      <formula1>_Prioriteit</formula1>
    </dataValidation>
    <dataValidation type="list" allowBlank="1" errorTitle="Ongeldige invoer" error="Kies categorie" promptTitle="Categorie" sqref="C9:C28" xr:uid="{00000000-0002-0000-0700-000005000000}">
      <formula1>_Categorie</formula1>
    </dataValidation>
    <dataValidation type="list" allowBlank="1" errorTitle="Ongeldige invoer" error="Escalatie naar Gouverneursraad?" promptTitle="Escalatie" sqref="L9:L28" xr:uid="{00000000-0002-0000-0700-000006000000}">
      <formula1>"Ja,Nee,Overleg"</formula1>
    </dataValidation>
  </dataValidations>
  <printOptions horizontalCentered="1"/>
  <pageMargins left="0.4" right="0.4" top="0.5" bottom="0.5" header="0.5" footer="0.5"/>
  <pageSetup paperSize="9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CA3AF"/>
    <pageSetUpPr fitToPage="1"/>
  </sheetPr>
  <dimension ref="B2:C29"/>
  <sheetViews>
    <sheetView showGridLines="0" workbookViewId="0"/>
  </sheetViews>
  <sheetFormatPr defaultRowHeight="15" x14ac:dyDescent="0.2"/>
  <cols>
    <col min="1" max="1" width="2.95703125" customWidth="1"/>
    <col min="2" max="2" width="29.99609375" customWidth="1"/>
    <col min="3" max="3" width="69.94921875" customWidth="1"/>
  </cols>
  <sheetData>
    <row r="2" spans="2:3" ht="32.1" customHeight="1" x14ac:dyDescent="0.2">
      <c r="B2" s="43" t="s">
        <v>165</v>
      </c>
      <c r="C2" s="30"/>
    </row>
    <row r="4" spans="2:3" ht="26.1" customHeight="1" x14ac:dyDescent="0.2">
      <c r="B4" s="42" t="s">
        <v>166</v>
      </c>
      <c r="C4" s="30"/>
    </row>
    <row r="5" spans="2:3" ht="30" customHeight="1" x14ac:dyDescent="0.2">
      <c r="B5" s="27" t="s">
        <v>167</v>
      </c>
      <c r="C5" s="28" t="s">
        <v>168</v>
      </c>
    </row>
    <row r="6" spans="2:3" ht="72" customHeight="1" x14ac:dyDescent="0.2">
      <c r="B6" s="27" t="s">
        <v>169</v>
      </c>
      <c r="C6" s="28" t="s">
        <v>170</v>
      </c>
    </row>
    <row r="8" spans="2:3" ht="26.1" customHeight="1" x14ac:dyDescent="0.2">
      <c r="B8" s="42" t="s">
        <v>171</v>
      </c>
      <c r="C8" s="30"/>
    </row>
    <row r="9" spans="2:3" ht="30" customHeight="1" x14ac:dyDescent="0.2">
      <c r="B9" s="27" t="s">
        <v>172</v>
      </c>
      <c r="C9" s="28" t="s">
        <v>173</v>
      </c>
    </row>
    <row r="10" spans="2:3" ht="30" customHeight="1" x14ac:dyDescent="0.2">
      <c r="B10" s="27" t="s">
        <v>174</v>
      </c>
      <c r="C10" s="28" t="s">
        <v>175</v>
      </c>
    </row>
    <row r="11" spans="2:3" ht="30" customHeight="1" x14ac:dyDescent="0.2">
      <c r="B11" s="27" t="s">
        <v>176</v>
      </c>
      <c r="C11" s="28" t="s">
        <v>177</v>
      </c>
    </row>
    <row r="13" spans="2:3" ht="26.1" customHeight="1" x14ac:dyDescent="0.2">
      <c r="B13" s="42" t="s">
        <v>178</v>
      </c>
      <c r="C13" s="30"/>
    </row>
    <row r="14" spans="2:3" ht="30" customHeight="1" x14ac:dyDescent="0.2">
      <c r="B14" s="27" t="s">
        <v>179</v>
      </c>
      <c r="C14" s="28" t="s">
        <v>180</v>
      </c>
    </row>
    <row r="15" spans="2:3" ht="30" customHeight="1" x14ac:dyDescent="0.2">
      <c r="B15" s="27" t="s">
        <v>181</v>
      </c>
      <c r="C15" s="28" t="s">
        <v>182</v>
      </c>
    </row>
    <row r="17" spans="2:3" ht="26.1" customHeight="1" x14ac:dyDescent="0.2">
      <c r="B17" s="42" t="s">
        <v>183</v>
      </c>
      <c r="C17" s="30"/>
    </row>
    <row r="18" spans="2:3" ht="30" customHeight="1" x14ac:dyDescent="0.2">
      <c r="B18" s="27" t="s">
        <v>123</v>
      </c>
      <c r="C18" s="28" t="s">
        <v>184</v>
      </c>
    </row>
    <row r="19" spans="2:3" ht="30" customHeight="1" x14ac:dyDescent="0.2">
      <c r="B19" s="27" t="s">
        <v>124</v>
      </c>
      <c r="C19" s="28" t="s">
        <v>185</v>
      </c>
    </row>
    <row r="20" spans="2:3" ht="30" customHeight="1" x14ac:dyDescent="0.2">
      <c r="B20" s="27" t="s">
        <v>158</v>
      </c>
      <c r="C20" s="28" t="s">
        <v>186</v>
      </c>
    </row>
    <row r="21" spans="2:3" ht="30" customHeight="1" x14ac:dyDescent="0.2">
      <c r="B21" s="27" t="s">
        <v>187</v>
      </c>
      <c r="C21" s="28" t="s">
        <v>188</v>
      </c>
    </row>
    <row r="23" spans="2:3" ht="26.1" customHeight="1" x14ac:dyDescent="0.2">
      <c r="B23" s="42" t="s">
        <v>189</v>
      </c>
      <c r="C23" s="30"/>
    </row>
    <row r="24" spans="2:3" ht="30" customHeight="1" x14ac:dyDescent="0.2">
      <c r="B24" s="27" t="s">
        <v>11</v>
      </c>
      <c r="C24" s="28" t="s">
        <v>129</v>
      </c>
    </row>
    <row r="25" spans="2:3" ht="30" customHeight="1" x14ac:dyDescent="0.2">
      <c r="B25" s="27" t="s">
        <v>16</v>
      </c>
      <c r="C25" s="28" t="s">
        <v>135</v>
      </c>
    </row>
    <row r="26" spans="2:3" ht="30" customHeight="1" x14ac:dyDescent="0.2">
      <c r="B26" s="27" t="s">
        <v>21</v>
      </c>
      <c r="C26" s="28" t="s">
        <v>139</v>
      </c>
    </row>
    <row r="27" spans="2:3" ht="30" customHeight="1" x14ac:dyDescent="0.2">
      <c r="B27" s="27" t="s">
        <v>26</v>
      </c>
      <c r="C27" s="28" t="s">
        <v>137</v>
      </c>
    </row>
    <row r="28" spans="2:3" ht="30" customHeight="1" x14ac:dyDescent="0.2">
      <c r="B28" s="27" t="s">
        <v>31</v>
      </c>
      <c r="C28" s="28" t="s">
        <v>133</v>
      </c>
    </row>
    <row r="29" spans="2:3" ht="30" customHeight="1" x14ac:dyDescent="0.2">
      <c r="B29" s="27" t="s">
        <v>36</v>
      </c>
      <c r="C29" s="28" t="s">
        <v>131</v>
      </c>
    </row>
  </sheetData>
  <mergeCells count="6">
    <mergeCell ref="B13:C13"/>
    <mergeCell ref="B2:C2"/>
    <mergeCell ref="B23:C23"/>
    <mergeCell ref="B17:C17"/>
    <mergeCell ref="B8:C8"/>
    <mergeCell ref="B4:C4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4" baseType="variant">
      <vt:variant>
        <vt:lpstr>Werkbladen</vt:lpstr>
      </vt:variant>
      <vt:variant>
        <vt:i4>9</vt:i4>
      </vt:variant>
      <vt:variant>
        <vt:lpstr>Benoemde bereiken</vt:lpstr>
      </vt:variant>
      <vt:variant>
        <vt:i4>12</vt:i4>
      </vt:variant>
    </vt:vector>
  </HeadingPairs>
  <TitlesOfParts>
    <vt:vector size="21" baseType="lpstr">
      <vt:lpstr>Master Samenvatting</vt:lpstr>
      <vt:lpstr>Lijsten</vt:lpstr>
      <vt:lpstr>Stavaza Secretariaat</vt:lpstr>
      <vt:lpstr>Stavaza Financien</vt:lpstr>
      <vt:lpstr>Stavaza Activiteiten_GST</vt:lpstr>
      <vt:lpstr>Stavaza Ledenbeleid_GMT</vt:lpstr>
      <vt:lpstr>Stavaza Opleidingen_GLT</vt:lpstr>
      <vt:lpstr>Stavaza Jeugd</vt:lpstr>
      <vt:lpstr>Toelichting Master</vt:lpstr>
      <vt:lpstr>_Categorie</vt:lpstr>
      <vt:lpstr>_Commissie</vt:lpstr>
      <vt:lpstr>_Houder</vt:lpstr>
      <vt:lpstr>_Portefeuille</vt:lpstr>
      <vt:lpstr>_Prioriteit</vt:lpstr>
      <vt:lpstr>_Status</vt:lpstr>
      <vt:lpstr>Stavaza Secretariaat!Afdruktitels</vt:lpstr>
      <vt:lpstr>Stavaza Financien!Afdruktitels</vt:lpstr>
      <vt:lpstr>Stavaza Activiteiten_GST!Afdruktitels</vt:lpstr>
      <vt:lpstr>Stavaza Ledenbeleid_GMT!Afdruktitels</vt:lpstr>
      <vt:lpstr>Stavaza Opleidingen_GLT!Afdruktitels</vt:lpstr>
      <vt:lpstr>Stavaza Jeugd!Afdruktitels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2026-08-19T19:21:57Z</dcterms:created>
  <dcterms:modified xsi:type="dcterms:W3CDTF">2026-08-19T19:21:57Z</dcterms:modified>
</cp:coreProperties>
</file>